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PC\Downloads\"/>
    </mc:Choice>
  </mc:AlternateContent>
  <xr:revisionPtr revIDLastSave="0" documentId="8_{84664546-6542-462E-B40C-583573F957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tents" sheetId="15" r:id="rId1"/>
    <sheet name="1. Composition" sheetId="8" r:id="rId2"/>
    <sheet name="2. Export" sheetId="1" r:id="rId3"/>
    <sheet name="3. Import" sheetId="2" r:id="rId4"/>
    <sheet name="4. partner" sheetId="3" r:id="rId5"/>
    <sheet name="5. X_India" sheetId="14" r:id="rId6"/>
    <sheet name="6. X_China" sheetId="13" r:id="rId7"/>
    <sheet name="7. X_Other" sheetId="12" r:id="rId8"/>
    <sheet name="8. M_India" sheetId="9" r:id="rId9"/>
    <sheet name="9.M_China " sheetId="10" r:id="rId10"/>
    <sheet name="10.M_Other" sheetId="11" r:id="rId11"/>
    <sheet name="11. X_Customs" sheetId="17" r:id="rId12"/>
    <sheet name="12. M_Customs" sheetId="18" r:id="rId13"/>
    <sheet name="Sheet1" sheetId="19" r:id="rId14"/>
  </sheets>
  <definedNames>
    <definedName name="_xlnm._FilterDatabase" localSheetId="11" hidden="1">'11. X_Customs'!$E$1:$E$28</definedName>
    <definedName name="_xlnm._FilterDatabase" localSheetId="5" hidden="1">'5. X_India'!$E$1:$E$77</definedName>
    <definedName name="_xlnm._FilterDatabase" localSheetId="6" hidden="1">'6. X_China'!$E$1:$E$67</definedName>
    <definedName name="_xlnm._FilterDatabase" localSheetId="7" hidden="1">'7. X_Other'!$E$1:$E$89</definedName>
    <definedName name="_xlnm.Print_Area" localSheetId="2">'2. Export'!$A$1:$K$46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8" l="1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6" i="18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6" i="17"/>
  <c r="E25" i="17"/>
  <c r="E27" i="17"/>
  <c r="E7" i="17"/>
  <c r="E8" i="17"/>
  <c r="E9" i="17"/>
  <c r="E11" i="17"/>
  <c r="E13" i="17"/>
  <c r="E14" i="17"/>
  <c r="E15" i="17"/>
  <c r="E16" i="17"/>
  <c r="E17" i="17"/>
  <c r="E19" i="17"/>
  <c r="E20" i="17"/>
  <c r="E21" i="17"/>
  <c r="E22" i="17"/>
  <c r="E23" i="17"/>
  <c r="E24" i="17"/>
  <c r="E6" i="17"/>
  <c r="F10" i="11"/>
  <c r="F11" i="11"/>
  <c r="F22" i="11"/>
  <c r="F23" i="11"/>
  <c r="F34" i="11"/>
  <c r="F35" i="11"/>
  <c r="F46" i="11"/>
  <c r="F47" i="11"/>
  <c r="F58" i="11"/>
  <c r="F59" i="11"/>
  <c r="F70" i="11"/>
  <c r="F71" i="11"/>
  <c r="F82" i="11"/>
  <c r="F83" i="11"/>
  <c r="F94" i="11"/>
  <c r="F95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6" i="11"/>
  <c r="D102" i="11"/>
  <c r="F7" i="11" s="1"/>
  <c r="C102" i="11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6" i="10"/>
  <c r="C102" i="10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6" i="9"/>
  <c r="D100" i="9"/>
  <c r="F17" i="9" s="1"/>
  <c r="C100" i="9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6" i="12"/>
  <c r="E7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6" i="12"/>
  <c r="E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" i="13"/>
  <c r="E7" i="13"/>
  <c r="E8" i="13"/>
  <c r="E9" i="13"/>
  <c r="E10" i="13"/>
  <c r="E11" i="13"/>
  <c r="E12" i="13"/>
  <c r="E13" i="13"/>
  <c r="E14" i="13"/>
  <c r="E16" i="13"/>
  <c r="E17" i="13"/>
  <c r="E19" i="13"/>
  <c r="E20" i="13"/>
  <c r="E21" i="13"/>
  <c r="E22" i="13"/>
  <c r="E24" i="13"/>
  <c r="E25" i="13"/>
  <c r="E26" i="13"/>
  <c r="E27" i="13"/>
  <c r="E28" i="13"/>
  <c r="E29" i="13"/>
  <c r="E30" i="13"/>
  <c r="E31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8" i="13"/>
  <c r="E49" i="13"/>
  <c r="E50" i="13"/>
  <c r="E51" i="13"/>
  <c r="E52" i="13"/>
  <c r="E53" i="13"/>
  <c r="E54" i="13"/>
  <c r="E55" i="13"/>
  <c r="E56" i="13"/>
  <c r="E57" i="13"/>
  <c r="E58" i="13"/>
  <c r="E60" i="13"/>
  <c r="E61" i="13"/>
  <c r="E63" i="13"/>
  <c r="E65" i="13"/>
  <c r="E66" i="13"/>
  <c r="E67" i="13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2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1" i="14"/>
  <c r="E72" i="14"/>
  <c r="E73" i="14"/>
  <c r="E74" i="14"/>
  <c r="E75" i="14"/>
  <c r="E76" i="14"/>
  <c r="E7" i="14"/>
  <c r="E6" i="14"/>
  <c r="D77" i="14"/>
  <c r="F8" i="14" s="1"/>
  <c r="C77" i="14"/>
  <c r="D43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33" i="2"/>
  <c r="D33" i="2"/>
  <c r="I46" i="1"/>
  <c r="G46" i="1"/>
  <c r="F52" i="9" l="1"/>
  <c r="F37" i="9"/>
  <c r="F48" i="9"/>
  <c r="F78" i="11"/>
  <c r="F30" i="11"/>
  <c r="F95" i="9"/>
  <c r="F83" i="9"/>
  <c r="F71" i="9"/>
  <c r="F59" i="9"/>
  <c r="F47" i="9"/>
  <c r="F35" i="9"/>
  <c r="F23" i="9"/>
  <c r="F11" i="9"/>
  <c r="F101" i="11"/>
  <c r="F89" i="11"/>
  <c r="F77" i="11"/>
  <c r="F65" i="11"/>
  <c r="F53" i="11"/>
  <c r="F41" i="11"/>
  <c r="F29" i="11"/>
  <c r="F17" i="11"/>
  <c r="F96" i="9"/>
  <c r="F84" i="9"/>
  <c r="F72" i="9"/>
  <c r="F60" i="9"/>
  <c r="F24" i="9"/>
  <c r="F102" i="11"/>
  <c r="F90" i="11"/>
  <c r="F66" i="11"/>
  <c r="F54" i="11"/>
  <c r="F42" i="11"/>
  <c r="F18" i="11"/>
  <c r="F94" i="9"/>
  <c r="F82" i="9"/>
  <c r="F70" i="9"/>
  <c r="F58" i="9"/>
  <c r="F46" i="9"/>
  <c r="F34" i="9"/>
  <c r="F22" i="9"/>
  <c r="F10" i="9"/>
  <c r="F100" i="11"/>
  <c r="F88" i="11"/>
  <c r="F76" i="11"/>
  <c r="F64" i="11"/>
  <c r="F52" i="11"/>
  <c r="F40" i="11"/>
  <c r="F28" i="11"/>
  <c r="F16" i="11"/>
  <c r="F6" i="9"/>
  <c r="F77" i="9"/>
  <c r="F65" i="9"/>
  <c r="F41" i="9"/>
  <c r="F28" i="9"/>
  <c r="F73" i="9"/>
  <c r="F12" i="9"/>
  <c r="F93" i="9"/>
  <c r="F81" i="9"/>
  <c r="F69" i="9"/>
  <c r="F57" i="9"/>
  <c r="F45" i="9"/>
  <c r="F33" i="9"/>
  <c r="F21" i="9"/>
  <c r="F9" i="9"/>
  <c r="F99" i="11"/>
  <c r="F87" i="11"/>
  <c r="F75" i="11"/>
  <c r="F63" i="11"/>
  <c r="F51" i="11"/>
  <c r="F39" i="11"/>
  <c r="F27" i="11"/>
  <c r="F15" i="11"/>
  <c r="F88" i="9"/>
  <c r="F25" i="9"/>
  <c r="F36" i="9"/>
  <c r="F92" i="9"/>
  <c r="F80" i="9"/>
  <c r="F68" i="9"/>
  <c r="F56" i="9"/>
  <c r="F44" i="9"/>
  <c r="F32" i="9"/>
  <c r="F20" i="9"/>
  <c r="F8" i="9"/>
  <c r="F98" i="11"/>
  <c r="F86" i="11"/>
  <c r="F74" i="11"/>
  <c r="F62" i="11"/>
  <c r="F50" i="11"/>
  <c r="F38" i="11"/>
  <c r="F26" i="11"/>
  <c r="F14" i="11"/>
  <c r="F16" i="9"/>
  <c r="F79" i="9"/>
  <c r="F67" i="9"/>
  <c r="F55" i="9"/>
  <c r="F43" i="9"/>
  <c r="F31" i="9"/>
  <c r="F19" i="9"/>
  <c r="F64" i="9"/>
  <c r="F91" i="9"/>
  <c r="F7" i="9"/>
  <c r="F97" i="11"/>
  <c r="F85" i="11"/>
  <c r="F73" i="11"/>
  <c r="F61" i="11"/>
  <c r="F49" i="11"/>
  <c r="F37" i="11"/>
  <c r="F25" i="11"/>
  <c r="F13" i="11"/>
  <c r="F90" i="9"/>
  <c r="F78" i="9"/>
  <c r="F66" i="9"/>
  <c r="F54" i="9"/>
  <c r="F42" i="9"/>
  <c r="F30" i="9"/>
  <c r="F18" i="9"/>
  <c r="F96" i="11"/>
  <c r="F84" i="11"/>
  <c r="F72" i="11"/>
  <c r="F60" i="11"/>
  <c r="F48" i="11"/>
  <c r="F36" i="11"/>
  <c r="F24" i="11"/>
  <c r="F12" i="11"/>
  <c r="F29" i="9"/>
  <c r="E100" i="9"/>
  <c r="F99" i="9"/>
  <c r="F87" i="9"/>
  <c r="F75" i="9"/>
  <c r="F63" i="9"/>
  <c r="F51" i="9"/>
  <c r="F39" i="9"/>
  <c r="F27" i="9"/>
  <c r="F15" i="9"/>
  <c r="F93" i="11"/>
  <c r="F81" i="11"/>
  <c r="F69" i="11"/>
  <c r="F57" i="11"/>
  <c r="F45" i="11"/>
  <c r="F33" i="11"/>
  <c r="F21" i="11"/>
  <c r="F9" i="11"/>
  <c r="F98" i="9"/>
  <c r="F86" i="9"/>
  <c r="F74" i="9"/>
  <c r="F62" i="9"/>
  <c r="F50" i="9"/>
  <c r="F38" i="9"/>
  <c r="F26" i="9"/>
  <c r="F14" i="9"/>
  <c r="F92" i="11"/>
  <c r="F80" i="11"/>
  <c r="F68" i="11"/>
  <c r="F56" i="11"/>
  <c r="F44" i="11"/>
  <c r="F32" i="11"/>
  <c r="F20" i="11"/>
  <c r="F8" i="11"/>
  <c r="F53" i="9"/>
  <c r="F100" i="9"/>
  <c r="F76" i="9"/>
  <c r="F40" i="9"/>
  <c r="F97" i="9"/>
  <c r="F85" i="9"/>
  <c r="F61" i="9"/>
  <c r="F49" i="9"/>
  <c r="F13" i="9"/>
  <c r="E102" i="11"/>
  <c r="F6" i="11"/>
  <c r="F91" i="11"/>
  <c r="F79" i="11"/>
  <c r="F67" i="11"/>
  <c r="F55" i="11"/>
  <c r="F43" i="11"/>
  <c r="F31" i="11"/>
  <c r="F19" i="11"/>
  <c r="F89" i="9"/>
  <c r="E77" i="14"/>
  <c r="F77" i="14"/>
  <c r="F75" i="14"/>
  <c r="F73" i="14"/>
  <c r="F71" i="14"/>
  <c r="F69" i="14"/>
  <c r="F67" i="14"/>
  <c r="F65" i="14"/>
  <c r="F63" i="14"/>
  <c r="F61" i="14"/>
  <c r="F59" i="14"/>
  <c r="F57" i="14"/>
  <c r="F55" i="14"/>
  <c r="F53" i="14"/>
  <c r="F51" i="14"/>
  <c r="F49" i="14"/>
  <c r="F47" i="14"/>
  <c r="F45" i="14"/>
  <c r="F43" i="14"/>
  <c r="F41" i="14"/>
  <c r="F39" i="14"/>
  <c r="F37" i="14"/>
  <c r="F35" i="14"/>
  <c r="F33" i="14"/>
  <c r="F31" i="14"/>
  <c r="F29" i="14"/>
  <c r="F27" i="14"/>
  <c r="F25" i="14"/>
  <c r="F23" i="14"/>
  <c r="F21" i="14"/>
  <c r="F19" i="14"/>
  <c r="F17" i="14"/>
  <c r="F15" i="14"/>
  <c r="F13" i="14"/>
  <c r="F11" i="14"/>
  <c r="F9" i="14"/>
  <c r="F7" i="14"/>
  <c r="F6" i="14"/>
  <c r="F76" i="14"/>
  <c r="F74" i="14"/>
  <c r="F72" i="14"/>
  <c r="F70" i="14"/>
  <c r="F68" i="14"/>
  <c r="F66" i="14"/>
  <c r="F64" i="14"/>
  <c r="F62" i="14"/>
  <c r="F60" i="14"/>
  <c r="F58" i="14"/>
  <c r="F56" i="14"/>
  <c r="F54" i="14"/>
  <c r="F52" i="14"/>
  <c r="F50" i="14"/>
  <c r="F48" i="14"/>
  <c r="F46" i="14"/>
  <c r="F44" i="14"/>
  <c r="F42" i="14"/>
  <c r="F40" i="14"/>
  <c r="F38" i="14"/>
  <c r="F36" i="14"/>
  <c r="F34" i="14"/>
  <c r="F32" i="14"/>
  <c r="F30" i="14"/>
  <c r="F28" i="14"/>
  <c r="F26" i="14"/>
  <c r="F24" i="14"/>
  <c r="F22" i="14"/>
  <c r="F20" i="14"/>
  <c r="F18" i="14"/>
  <c r="F16" i="14"/>
  <c r="F14" i="14"/>
  <c r="F12" i="14"/>
  <c r="F10" i="14"/>
  <c r="J33" i="1"/>
  <c r="J15" i="1"/>
  <c r="J10" i="1"/>
  <c r="C20" i="3"/>
  <c r="F13" i="2"/>
  <c r="F8" i="2"/>
  <c r="F9" i="2"/>
  <c r="F10" i="2"/>
  <c r="F11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7" i="2"/>
  <c r="J8" i="1"/>
  <c r="J9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7" i="1"/>
  <c r="G8" i="8" l="1"/>
  <c r="E8" i="8"/>
  <c r="D8" i="8"/>
  <c r="B9" i="8" s="1"/>
  <c r="G5" i="8"/>
  <c r="E5" i="8"/>
  <c r="D5" i="8"/>
  <c r="C6" i="8" s="1"/>
  <c r="C16" i="8"/>
  <c r="B16" i="8"/>
  <c r="C14" i="8"/>
  <c r="B14" i="8"/>
  <c r="G11" i="8"/>
  <c r="E11" i="8"/>
  <c r="E16" i="8" s="1"/>
  <c r="D11" i="8"/>
  <c r="D16" i="8" l="1"/>
  <c r="B6" i="8"/>
  <c r="C9" i="8"/>
  <c r="B12" i="8"/>
  <c r="D14" i="8"/>
  <c r="C12" i="8"/>
  <c r="F33" i="2" l="1"/>
  <c r="C33" i="2"/>
  <c r="J46" i="1"/>
  <c r="E46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E30" i="3" l="1"/>
  <c r="E31" i="3"/>
  <c r="E32" i="3"/>
  <c r="E33" i="3"/>
  <c r="E34" i="3"/>
  <c r="E35" i="3"/>
  <c r="E36" i="3"/>
  <c r="E37" i="3"/>
  <c r="E38" i="3"/>
  <c r="E39" i="3"/>
  <c r="E40" i="3"/>
  <c r="E41" i="3"/>
  <c r="E42" i="3"/>
  <c r="E44" i="3"/>
  <c r="C43" i="3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4" i="2"/>
  <c r="F30" i="3" l="1"/>
  <c r="F31" i="3"/>
  <c r="F32" i="3"/>
  <c r="F33" i="3"/>
  <c r="F34" i="3"/>
  <c r="F35" i="3"/>
  <c r="F36" i="3"/>
  <c r="F37" i="3"/>
  <c r="F38" i="3"/>
  <c r="F39" i="3"/>
  <c r="F40" i="3"/>
  <c r="F41" i="3"/>
  <c r="F42" i="3"/>
  <c r="F44" i="3"/>
  <c r="F29" i="3"/>
  <c r="F21" i="3"/>
  <c r="D20" i="3"/>
  <c r="F20" i="3" l="1"/>
  <c r="E20" i="3"/>
  <c r="G33" i="2"/>
  <c r="K46" i="1" l="1"/>
  <c r="E29" i="3" l="1"/>
  <c r="E21" i="3"/>
  <c r="F43" i="3" l="1"/>
  <c r="E43" i="3"/>
</calcChain>
</file>

<file path=xl/sharedStrings.xml><?xml version="1.0" encoding="utf-8"?>
<sst xmlns="http://schemas.openxmlformats.org/spreadsheetml/2006/main" count="1379" uniqueCount="381">
  <si>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</si>
  <si>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</si>
  <si>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</si>
  <si>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</si>
  <si>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</si>
  <si>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</si>
  <si>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</si>
  <si>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</si>
  <si>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</si>
  <si>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</si>
  <si>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</si>
  <si>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</si>
  <si>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</si>
  <si>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</si>
  <si>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</si>
  <si>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</si>
  <si>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</si>
  <si>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</si>
  <si>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</si>
  <si>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</si>
  <si>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</si>
  <si>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</si>
  <si>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</si>
  <si>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</si>
  <si>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</si>
  <si>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</si>
  <si>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</si>
  <si>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</si>
  <si>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</si>
  <si>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</si>
  <si>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</si>
  <si>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</si>
  <si>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</si>
  <si>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</si>
  <si>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</si>
  <si>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</si>
  <si>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`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</si>
  <si>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</si>
  <si>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</si>
  <si>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</si>
  <si>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</si>
  <si>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</si>
  <si>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</si>
  <si>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</si>
  <si>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</si>
  <si>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</si>
  <si>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</si>
  <si>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</si>
  <si>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</si>
  <si>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</si>
  <si>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</si>
  <si>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</si>
  <si>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</si>
  <si>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</si>
  <si>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</si>
  <si>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</si>
  <si>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</si>
  <si>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</si>
  <si>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</si>
  <si>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</si>
  <si>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</si>
  <si>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</si>
  <si>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</si>
  <si>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</si>
  <si>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</si>
  <si>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</si>
  <si>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</si>
  <si>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</si>
  <si>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</si>
  <si>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</si>
  <si>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</si>
  <si>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</si>
  <si>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</si>
  <si>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</si>
  <si>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</si>
  <si>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</si>
  <si>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</si>
  <si>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</si>
  <si>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</si>
  <si>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</si>
  <si>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</si>
  <si>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</si>
  <si>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</si>
  <si>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</si>
  <si>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</si>
  <si>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</si>
  <si>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</si>
  <si>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</si>
  <si>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</si>
  <si>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</si>
  <si>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</si>
  <si>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</si>
  <si>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</si>
  <si>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</si>
  <si>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</si>
  <si>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</si>
  <si>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</si>
  <si>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</si>
  <si>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</si>
  <si>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</si>
  <si>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Chapter</t>
  </si>
  <si>
    <t>Description</t>
  </si>
  <si>
    <t xml:space="preserve">Foreign Trade Composition of Nepal 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</si>
  <si>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</si>
  <si>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</si>
  <si>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</si>
  <si>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</si>
  <si>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</si>
  <si>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</si>
  <si>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</si>
  <si>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</si>
  <si>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</si>
  <si>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</si>
  <si>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Contents</t>
  </si>
  <si>
    <t>Comparison of Nepal's Import ( Customs wise)</t>
  </si>
  <si>
    <t>Comparison of Nepal's Export ( Customs wise)</t>
  </si>
  <si>
    <t>Customs</t>
  </si>
  <si>
    <t>SN</t>
  </si>
  <si>
    <t>Exports of Some Major Commmodities</t>
  </si>
  <si>
    <t>Imports of Some Major Commmodities</t>
  </si>
  <si>
    <t xml:space="preserve">Provisional </t>
  </si>
  <si>
    <t>Provisional</t>
  </si>
  <si>
    <t>Foreign Trade Balance of Nepal</t>
  </si>
  <si>
    <t>Argentina</t>
  </si>
  <si>
    <t>Australia</t>
  </si>
  <si>
    <t>Bhutan</t>
  </si>
  <si>
    <t>Brazil</t>
  </si>
  <si>
    <t>Canada</t>
  </si>
  <si>
    <t>China</t>
  </si>
  <si>
    <t>Denmark</t>
  </si>
  <si>
    <t>France</t>
  </si>
  <si>
    <t>Germany</t>
  </si>
  <si>
    <t>India</t>
  </si>
  <si>
    <t>Indonesia</t>
  </si>
  <si>
    <t>Italy</t>
  </si>
  <si>
    <t>Japan</t>
  </si>
  <si>
    <t>Malaysia</t>
  </si>
  <si>
    <t>Netherlands</t>
  </si>
  <si>
    <t>Thailand</t>
  </si>
  <si>
    <t>Ukraine</t>
  </si>
  <si>
    <t>United Arab Emirates</t>
  </si>
  <si>
    <t>United Kingdom</t>
  </si>
  <si>
    <t>United States</t>
  </si>
  <si>
    <t>FY 2082/83 ( Shrawan-Magh)</t>
  </si>
  <si>
    <t>F.Y. 2080/81 (2023/24) Shrawan-Magh</t>
  </si>
  <si>
    <t>F.Y. 2081/82 (2024/25) Shrawan- Magh</t>
  </si>
  <si>
    <t>Percentage Change in Seven  Month of F.Y. 2081/82 compared to same period of the previous year</t>
  </si>
  <si>
    <t>Percentage Change in Seven  Month of F.Y. 2082/83 compared to same period of the previous year</t>
  </si>
  <si>
    <t>DURING THE SEVEN MONTH OF THE F.Y. 2081/82 AND 2082/83</t>
  </si>
  <si>
    <t>Shrawan-Magh</t>
  </si>
  <si>
    <t>% Change in Value  in  F.Y. 2082/83  (Shrawan-Magh)</t>
  </si>
  <si>
    <t>% Share  in Value in F.Y. 2082/83 (Shrawan-Magh)</t>
  </si>
  <si>
    <t>DURING THE SEVEN  MONTH OF THE F.Y. 2081/82 AND 2082/83</t>
  </si>
  <si>
    <t>% Share in  Value in F.Y. 2082/83 ( Shrawan-Magh)</t>
  </si>
  <si>
    <t>(First Seven Month- Provisional)</t>
  </si>
  <si>
    <t>(First Seven Month - Provisional)</t>
  </si>
  <si>
    <t xml:space="preserve">    F.Y. 2081/82        (Shrawan-Magh)</t>
  </si>
  <si>
    <t xml:space="preserve">    F.Y. 2082/83        (Shrawan-Magh)</t>
  </si>
  <si>
    <t>% Change   in  F.Y. 2082/83  (Shrawan-Magh)</t>
  </si>
  <si>
    <t>% Share  in  F.Y. 2082/83 ( Shrawan-Magh)</t>
  </si>
  <si>
    <t>During the First Seven Month of the F.Y. 2081/82 and 2082/83</t>
  </si>
  <si>
    <t>FY 2081/82 ( Shrawan-Magh)</t>
  </si>
  <si>
    <t xml:space="preserve">% Change in  FY 2082/83 ( Shrawan-Magh) in Comparison to  FY 2081/82 (Shrawan-Paush) </t>
  </si>
  <si>
    <t>% Share in FY 2082/83 (Shrawan-Magh)</t>
  </si>
  <si>
    <t xml:space="preserve">% Change in  FY 2082/83 ( Shrawan-Magh) in Comparison to  FY 2081/82 (Shrawan-Magh) </t>
  </si>
  <si>
    <t>Hong Kong ( SAR of China)</t>
  </si>
  <si>
    <t>01</t>
  </si>
  <si>
    <t>Animals; live</t>
  </si>
  <si>
    <t>04</t>
  </si>
  <si>
    <t>Dairy produce; birds' eggs; natural honey; edible products of animal origin, not elsewhere specified or included</t>
  </si>
  <si>
    <t>05</t>
  </si>
  <si>
    <t>Animal originated products; not elsewhere specified or included</t>
  </si>
  <si>
    <t>07</t>
  </si>
  <si>
    <t>Vegetables and certain roots and tubers; edible</t>
  </si>
  <si>
    <t>08</t>
  </si>
  <si>
    <t>Fruit and nuts, edible; peel of citrus fruit or melons</t>
  </si>
  <si>
    <t>09</t>
  </si>
  <si>
    <t>Coffee, tea, mate and spices</t>
  </si>
  <si>
    <t>10</t>
  </si>
  <si>
    <t>11</t>
  </si>
  <si>
    <t>Products of the milling industry; malt, starches, inulin, wheat gluten</t>
  </si>
  <si>
    <t>12</t>
  </si>
  <si>
    <t>Oil seeds and oleaginous fruits; miscellaneous grains, seeds and fruit, industrial or medicinal plants; straw and fodder</t>
  </si>
  <si>
    <t>13</t>
  </si>
  <si>
    <t>Lac; gums, resins and other vegetable saps and extracts</t>
  </si>
  <si>
    <t>14</t>
  </si>
  <si>
    <t>Vegetable plaiting materials; vegetable products not elsewhere specified or included</t>
  </si>
  <si>
    <t>15</t>
  </si>
  <si>
    <t>Animal or vegetable fats and oils and their cleavage products; prepared animal fats; animal or vegetable waxes</t>
  </si>
  <si>
    <t>17</t>
  </si>
  <si>
    <t>Sugars and sugar confectionery</t>
  </si>
  <si>
    <t>19</t>
  </si>
  <si>
    <t>Preparations of cereals, flour, starch or milk; pastrycooks' products</t>
  </si>
  <si>
    <t>20</t>
  </si>
  <si>
    <t>Preparations of vegetables, fruit, nuts or other parts of plants</t>
  </si>
  <si>
    <t>21</t>
  </si>
  <si>
    <t>Miscellaneous edible preparations</t>
  </si>
  <si>
    <t>22</t>
  </si>
  <si>
    <t>Beverages, spirits and vinegar</t>
  </si>
  <si>
    <t>23</t>
  </si>
  <si>
    <t>Food industries, residues and wastes thereof; prepared animal fodder</t>
  </si>
  <si>
    <t>25</t>
  </si>
  <si>
    <t>Salt; sulphur; earths, stone; plastering materials, lime and cement</t>
  </si>
  <si>
    <t>26</t>
  </si>
  <si>
    <t>Ores, slag and ash</t>
  </si>
  <si>
    <t>27</t>
  </si>
  <si>
    <t>Mineral fuels, mineral oils and products of their distillation; bituminous substances; mineral waxes</t>
  </si>
  <si>
    <t>29</t>
  </si>
  <si>
    <t>Organic chemicals</t>
  </si>
  <si>
    <t>30</t>
  </si>
  <si>
    <t>32</t>
  </si>
  <si>
    <t>Tanning or dyeing extracts; tannins and their derivatives; dyes, pigments and other colouring matter; paints, varnishes; putty, other mastics; inks</t>
  </si>
  <si>
    <t>33</t>
  </si>
  <si>
    <t>Essential oils and resinoids; perfumery, cosmetic or toilet preparations</t>
  </si>
  <si>
    <t>34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</si>
  <si>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</si>
  <si>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-</t>
  </si>
  <si>
    <t>35</t>
  </si>
  <si>
    <t>Albuminoidal substances; modified starches; glues; enzymes</t>
  </si>
  <si>
    <t>37</t>
  </si>
  <si>
    <t>Photographic or cinematographic goods</t>
  </si>
  <si>
    <t>38</t>
  </si>
  <si>
    <t>Chemical products n.e.c.</t>
  </si>
  <si>
    <t>39</t>
  </si>
  <si>
    <t>Plastics and articles thereof</t>
  </si>
  <si>
    <t>40</t>
  </si>
  <si>
    <t>41</t>
  </si>
  <si>
    <t>Raw hides and skins (other than furskins) and leather</t>
  </si>
  <si>
    <t>42</t>
  </si>
  <si>
    <t>Articles of leather; saddlery and harness; travel goods, handbags and similar containers; articles of animal gut (other than silk-worm gut)</t>
  </si>
  <si>
    <t>44</t>
  </si>
  <si>
    <t>Wood and articles of wood; wood charcoal</t>
  </si>
  <si>
    <t>46</t>
  </si>
  <si>
    <t>Manufactures of straw, esparto or other plaiting materials; basketware and wickerwork</t>
  </si>
  <si>
    <t>48</t>
  </si>
  <si>
    <t>Paper and paperboard; articles of paper pulp, of paper or paperboard</t>
  </si>
  <si>
    <t>49</t>
  </si>
  <si>
    <t>Printed books, newspapers, pictures and other products of the printing industry; manuscripts, typescripts and plans</t>
  </si>
  <si>
    <t>51</t>
  </si>
  <si>
    <t>Wool, fine or coarse animal hair; horsehair yarn and woven fabric</t>
  </si>
  <si>
    <t>52</t>
  </si>
  <si>
    <t>Cotton</t>
  </si>
  <si>
    <t>53</t>
  </si>
  <si>
    <t>Vegetable textile fibres; paper yarn and woven fabrics of paper yarn</t>
  </si>
  <si>
    <t>54</t>
  </si>
  <si>
    <t>Man-made filaments; strip and the like of man-made textile materials</t>
  </si>
  <si>
    <t>55</t>
  </si>
  <si>
    <t>Man-made staple fibres</t>
  </si>
  <si>
    <t>56</t>
  </si>
  <si>
    <t>Wadding, felt and nonwovens, special yarns; twine, cordage, ropes and cables and articles thereof</t>
  </si>
  <si>
    <t>57</t>
  </si>
  <si>
    <t>Carpets and other textile floor coverings</t>
  </si>
  <si>
    <t>61</t>
  </si>
  <si>
    <t>Apparel and clothing accessories; knitted or crocheted</t>
  </si>
  <si>
    <t>62</t>
  </si>
  <si>
    <t>Apparel and clothing accessories; not knitted or crocheted</t>
  </si>
  <si>
    <t>63</t>
  </si>
  <si>
    <t>Textiles, made up articles; sets; worn clothing and worn textile articles; rags</t>
  </si>
  <si>
    <t>64</t>
  </si>
  <si>
    <t>Footwear; gaiters and the like; parts of such articles</t>
  </si>
  <si>
    <t>65</t>
  </si>
  <si>
    <t>Headgear and parts thereof</t>
  </si>
  <si>
    <t>67</t>
  </si>
  <si>
    <t>Feathers and down, prepared; and articles made of feather or of down; artificial flowers; articles of human hair</t>
  </si>
  <si>
    <t>68</t>
  </si>
  <si>
    <t>Stone, plaster, cement, asbestos, mica or similar materials; articles thereof</t>
  </si>
  <si>
    <t>69</t>
  </si>
  <si>
    <t>Ceramic products</t>
  </si>
  <si>
    <t>70</t>
  </si>
  <si>
    <t>Glass and glassware</t>
  </si>
  <si>
    <t>71</t>
  </si>
  <si>
    <t>Natural, cultured pearls; precious, semi-precious stones; precious metals, metals clad with precious metal, and articles thereof; imitation jewellery; coin</t>
  </si>
  <si>
    <t>72</t>
  </si>
  <si>
    <t>Iron and steel</t>
  </si>
  <si>
    <t>73</t>
  </si>
  <si>
    <t>Iron or steel articles</t>
  </si>
  <si>
    <t>74</t>
  </si>
  <si>
    <t>76</t>
  </si>
  <si>
    <t>78</t>
  </si>
  <si>
    <t>Lead and articles thereof</t>
  </si>
  <si>
    <t>79</t>
  </si>
  <si>
    <t>82</t>
  </si>
  <si>
    <t>Tools, implements, cutlery, spoons and forks, of base metal; parts thereof, of base metal</t>
  </si>
  <si>
    <t>83</t>
  </si>
  <si>
    <t>Metal; miscellaneous products of base metal</t>
  </si>
  <si>
    <t>84</t>
  </si>
  <si>
    <t>boilers, machinery and mechanical appliances; parts thereof</t>
  </si>
  <si>
    <t>85</t>
  </si>
  <si>
    <t>Electrical machinery and equipment and parts thereof; sound recorders and reproducers; television image and sound recorders and reproducers, parts and accessories of such articles</t>
  </si>
  <si>
    <t>87</t>
  </si>
  <si>
    <t>Vehicles; other than railway or tramway rolling stock, and parts and accessories thereof</t>
  </si>
  <si>
    <t>90</t>
  </si>
  <si>
    <t>Optical, photographic, cinematographic, measuring, checking, medical or surgical instruments and apparatus; parts and accessories</t>
  </si>
  <si>
    <t>92</t>
  </si>
  <si>
    <t>Musical instruments; parts and accessories of such articles</t>
  </si>
  <si>
    <t>94</t>
  </si>
  <si>
    <t>Furniture; bedding, mattresses, mattress supports, cushions and similar stuffed furnishings; lamps and lighting fittings, n.e.c.; illuminated signs, illuminated name-plates and the like; prefabricated buildings</t>
  </si>
  <si>
    <t>95</t>
  </si>
  <si>
    <t>Toys, games and sports requisites; parts and accessories thereof</t>
  </si>
  <si>
    <t>96</t>
  </si>
  <si>
    <t>Miscellaneous manufactured articles</t>
  </si>
  <si>
    <t>97</t>
  </si>
  <si>
    <t>Works of art; collectors' pieces and antiques</t>
  </si>
  <si>
    <t>18</t>
  </si>
  <si>
    <t>Cocoa and cocoa preparations</t>
  </si>
  <si>
    <t>28</t>
  </si>
  <si>
    <t>Inorganic chemicals; organic and inorganic compounds of precious metals; of rare earth metals, of radio-active elements and of isotopes</t>
  </si>
  <si>
    <t>58</t>
  </si>
  <si>
    <t>Fabrics; special woven fabrics, tufted textile fabrics, lace, tapestries, trimmings, embroidery</t>
  </si>
  <si>
    <t>59</t>
  </si>
  <si>
    <t>Textile fabrics; impregnated, coated, covered or laminated; textile articles of a kind suitable for industrial use</t>
  </si>
  <si>
    <t>60</t>
  </si>
  <si>
    <t>Fabrics; knitted or crocheted</t>
  </si>
  <si>
    <t>75</t>
  </si>
  <si>
    <t>Nickel and articles thereof</t>
  </si>
  <si>
    <t>88</t>
  </si>
  <si>
    <t>Aircraft, spacecraft and parts thereof</t>
  </si>
  <si>
    <t>93</t>
  </si>
  <si>
    <t>Arms and ammunition; parts and accessories thereof</t>
  </si>
  <si>
    <t>02</t>
  </si>
  <si>
    <t>Meat and edible meat offal</t>
  </si>
  <si>
    <t>03</t>
  </si>
  <si>
    <t>Fish and crustaceans, molluscs and other aquatic invertebrates</t>
  </si>
  <si>
    <t>06</t>
  </si>
  <si>
    <t>Trees and other plants, live; bulbs, roots and the like; cut flowers and ornamental foliage</t>
  </si>
  <si>
    <t>16</t>
  </si>
  <si>
    <t>Meat, fish or crustaceans, molluscs or other aquatic invertebrates; preparations thereof</t>
  </si>
  <si>
    <t>24</t>
  </si>
  <si>
    <t>Tobacco and manufactured tobacco substitutes</t>
  </si>
  <si>
    <t>43</t>
  </si>
  <si>
    <t>Furskins and artificial fur; manufactures thereof</t>
  </si>
  <si>
    <t>50</t>
  </si>
  <si>
    <t>Silk</t>
  </si>
  <si>
    <t>66</t>
  </si>
  <si>
    <t>Umbrellas, sun umbrellas, walking-sticks, seat sticks, whips, riding crops; and parts thereof</t>
  </si>
  <si>
    <t>91</t>
  </si>
  <si>
    <t>Clocks and watches and parts thereof</t>
  </si>
  <si>
    <t>31</t>
  </si>
  <si>
    <t>36</t>
  </si>
  <si>
    <t>Explosives; pyrotechnic products; matches; pyrophoric alloys; certain combustible preparations</t>
  </si>
  <si>
    <t>45</t>
  </si>
  <si>
    <t>Cork and articles of cork</t>
  </si>
  <si>
    <t>47</t>
  </si>
  <si>
    <t>Pulp of wood or other fibrous cellulosic material; recovered (waste and scrap) paper or paperboard</t>
  </si>
  <si>
    <t>80</t>
  </si>
  <si>
    <t>Tin; articles thereof</t>
  </si>
  <si>
    <t>81</t>
  </si>
  <si>
    <t>Metals; n.e.c., cermets and articles thereof</t>
  </si>
  <si>
    <t>86</t>
  </si>
  <si>
    <t>Railway, tramway locomotives, rolling-stock and parts thereof; railway or tramway track fixtures and fittings and parts thereof; mechanical (including electro-mechanical) traffic signalling equipment of all kinds</t>
  </si>
  <si>
    <t>89</t>
  </si>
  <si>
    <t>Ships, boats and floating structures</t>
  </si>
  <si>
    <t>BHADRAPUR</t>
  </si>
  <si>
    <t>BHAIRAHAWA</t>
  </si>
  <si>
    <t>BIRATNAGAR</t>
  </si>
  <si>
    <t>BIRGUNJ</t>
  </si>
  <si>
    <t>CHOBHAR</t>
  </si>
  <si>
    <t>GAUR</t>
  </si>
  <si>
    <t>GAUTAM BUDDHA AIRPORT</t>
  </si>
  <si>
    <t>JALESHWOR</t>
  </si>
  <si>
    <t>KAILALI</t>
  </si>
  <si>
    <t>KANCHANPUR</t>
  </si>
  <si>
    <t>KRISHNANAGAR</t>
  </si>
  <si>
    <t>MECHI</t>
  </si>
  <si>
    <t>MUSTANG</t>
  </si>
  <si>
    <t>NEPALGUNJ</t>
  </si>
  <si>
    <t>PASHUPATINAGAR</t>
  </si>
  <si>
    <t>RASUWA</t>
  </si>
  <si>
    <t>SARLAHI</t>
  </si>
  <si>
    <t>SATI</t>
  </si>
  <si>
    <t>SIRAHA</t>
  </si>
  <si>
    <t>TI_AIRPORT</t>
  </si>
  <si>
    <t>TRIVENI</t>
  </si>
  <si>
    <t>JANAKPUR</t>
  </si>
  <si>
    <t>MAHESHPAUR</t>
  </si>
  <si>
    <t>RAJBIRAJ</t>
  </si>
  <si>
    <t>SUNSARI</t>
  </si>
  <si>
    <t>SUTHAULI</t>
  </si>
  <si>
    <t>TATOPANI</t>
  </si>
  <si>
    <t>THADHI</t>
  </si>
  <si>
    <t>F.Y. 2082/83 (2025/26) Shrawan- Magh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</si>
</sst>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_);_(* \(#,##0.000000\);_(* &quot;-&quot;??_);_(@_)"/>
    <numFmt numFmtId="168" formatCode="_(* #,##0.00000000000_);_(* \(#,##0.00000000000\);_(* &quot;-&quot;??_);_(@_)"/>
    <numFmt numFmtId="169" formatCode="_(* #,##0.000000000000_);_(* \(#,##0.000000000000\);_(* &quot;-&quot;??_);_(@_)"/>
    <numFmt numFmtId="170" formatCode="_(* #,##0.000000000000000_);_(* \(#,##0.00000000000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363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164" fontId="1" fillId="0" borderId="0" xfId="1" applyNumberFormat="1" applyFont="1" applyBorder="1"/>
    <xf numFmtId="164" fontId="0" fillId="0" borderId="0" xfId="1" applyNumberFormat="1" applyFont="1" applyFill="1" applyBorder="1"/>
    <xf numFmtId="0" fontId="11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164" fontId="11" fillId="0" borderId="0" xfId="1" applyNumberFormat="1" applyFont="1" applyFill="1" applyBorder="1"/>
    <xf numFmtId="0" fontId="14" fillId="0" borderId="0" xfId="0" applyFont="1" applyAlignment="1">
      <alignment vertical="top"/>
    </xf>
    <xf numFmtId="43" fontId="11" fillId="0" borderId="0" xfId="1" applyFont="1" applyFill="1" applyBorder="1" applyAlignment="1">
      <alignment vertical="top"/>
    </xf>
    <xf numFmtId="0" fontId="17" fillId="0" borderId="0" xfId="0" applyFont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2" fontId="11" fillId="0" borderId="0" xfId="1" applyNumberFormat="1" applyFont="1" applyFill="1" applyBorder="1"/>
    <xf numFmtId="2" fontId="11" fillId="0" borderId="0" xfId="1" applyNumberFormat="1" applyFont="1" applyFill="1" applyBorder="1" applyAlignment="1">
      <alignment vertical="top"/>
    </xf>
    <xf numFmtId="43" fontId="1" fillId="0" borderId="0" xfId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8" fillId="0" borderId="3" xfId="1" applyFont="1" applyBorder="1"/>
    <xf numFmtId="20" fontId="9" fillId="0" borderId="2" xfId="0" quotePrefix="1" applyNumberFormat="1" applyFont="1" applyBorder="1" applyAlignment="1">
      <alignment horizontal="right"/>
    </xf>
    <xf numFmtId="0" fontId="13" fillId="0" borderId="8" xfId="0" applyFont="1" applyBorder="1"/>
    <xf numFmtId="0" fontId="13" fillId="0" borderId="11" xfId="0" applyFont="1" applyBorder="1"/>
    <xf numFmtId="20" fontId="9" fillId="0" borderId="0" xfId="0" quotePrefix="1" applyNumberFormat="1" applyFont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vertical="top"/>
    </xf>
    <xf numFmtId="164" fontId="17" fillId="0" borderId="0" xfId="1" applyNumberFormat="1" applyFont="1" applyFill="1" applyBorder="1" applyAlignment="1">
      <alignment vertical="top"/>
    </xf>
    <xf numFmtId="164" fontId="2" fillId="0" borderId="13" xfId="1" applyNumberFormat="1" applyFont="1" applyBorder="1"/>
    <xf numFmtId="164" fontId="22" fillId="0" borderId="0" xfId="1" applyNumberFormat="1" applyFont="1" applyBorder="1" applyAlignment="1">
      <alignment horizontal="center" vertical="top"/>
    </xf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/>
    </xf>
    <xf numFmtId="0" fontId="14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164" fontId="0" fillId="0" borderId="0" xfId="1" applyNumberFormat="1" applyFont="1"/>
    <xf numFmtId="2" fontId="0" fillId="0" borderId="0" xfId="1" applyNumberFormat="1" applyFont="1"/>
    <xf numFmtId="0" fontId="18" fillId="0" borderId="0" xfId="0" applyFont="1"/>
    <xf numFmtId="0" fontId="8" fillId="0" borderId="0" xfId="0" applyFont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top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9" fillId="0" borderId="3" xfId="1" applyNumberFormat="1" applyFont="1" applyBorder="1"/>
    <xf numFmtId="2" fontId="19" fillId="0" borderId="8" xfId="1" applyNumberFormat="1" applyFont="1" applyBorder="1"/>
    <xf numFmtId="2" fontId="21" fillId="0" borderId="12" xfId="1" applyNumberFormat="1" applyFont="1" applyBorder="1"/>
    <xf numFmtId="164" fontId="2" fillId="0" borderId="13" xfId="1" applyNumberFormat="1" applyFont="1" applyFill="1" applyBorder="1" applyAlignment="1">
      <alignment vertical="top"/>
    </xf>
    <xf numFmtId="164" fontId="0" fillId="0" borderId="11" xfId="1" applyNumberFormat="1" applyFont="1" applyFill="1" applyBorder="1"/>
    <xf numFmtId="164" fontId="6" fillId="0" borderId="3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top"/>
    </xf>
    <xf numFmtId="165" fontId="0" fillId="0" borderId="0" xfId="0" applyNumberFormat="1" applyAlignment="1">
      <alignment vertical="top"/>
    </xf>
    <xf numFmtId="164" fontId="1" fillId="0" borderId="12" xfId="1" applyNumberFormat="1" applyFont="1" applyBorder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9" fillId="0" borderId="8" xfId="0" applyFont="1" applyBorder="1"/>
    <xf numFmtId="0" fontId="19" fillId="0" borderId="8" xfId="0" applyFont="1" applyBorder="1" applyAlignment="1">
      <alignment horizontal="right"/>
    </xf>
    <xf numFmtId="0" fontId="6" fillId="0" borderId="12" xfId="0" applyFont="1" applyBorder="1" applyAlignment="1">
      <alignment horizontal="center" vertical="top"/>
    </xf>
    <xf numFmtId="43" fontId="11" fillId="0" borderId="3" xfId="1" applyFont="1" applyBorder="1"/>
    <xf numFmtId="43" fontId="11" fillId="0" borderId="12" xfId="1" applyFont="1" applyBorder="1"/>
    <xf numFmtId="0" fontId="9" fillId="0" borderId="4" xfId="0" applyFont="1" applyBorder="1" applyAlignment="1">
      <alignment horizontal="center" vertical="top"/>
    </xf>
    <xf numFmtId="164" fontId="20" fillId="0" borderId="0" xfId="1" applyNumberFormat="1" applyFont="1" applyBorder="1" applyAlignment="1">
      <alignment horizontal="center" vertical="top"/>
    </xf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164" fontId="4" fillId="0" borderId="9" xfId="1" applyNumberFormat="1" applyFont="1" applyFill="1" applyBorder="1" applyAlignment="1">
      <alignment horizontal="right" vertical="top"/>
    </xf>
    <xf numFmtId="164" fontId="0" fillId="0" borderId="11" xfId="1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0" fillId="0" borderId="11" xfId="1" applyNumberFormat="1" applyFont="1" applyFill="1" applyBorder="1" applyAlignment="1"/>
    <xf numFmtId="166" fontId="11" fillId="0" borderId="0" xfId="1" applyNumberFormat="1" applyFont="1" applyFill="1" applyBorder="1" applyAlignment="1"/>
    <xf numFmtId="165" fontId="0" fillId="0" borderId="12" xfId="1" applyNumberFormat="1" applyFont="1" applyBorder="1" applyAlignment="1">
      <alignment vertical="top"/>
    </xf>
    <xf numFmtId="43" fontId="19" fillId="0" borderId="6" xfId="1" applyFont="1" applyBorder="1"/>
    <xf numFmtId="43" fontId="21" fillId="0" borderId="12" xfId="1" applyFont="1" applyBorder="1"/>
    <xf numFmtId="43" fontId="12" fillId="0" borderId="0" xfId="0" applyNumberFormat="1" applyFont="1"/>
    <xf numFmtId="0" fontId="23" fillId="0" borderId="3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1" xfId="1" applyNumberFormat="1" applyFont="1" applyBorder="1" applyAlignment="1">
      <alignment vertical="top"/>
    </xf>
    <xf numFmtId="164" fontId="3" fillId="0" borderId="12" xfId="1" applyNumberFormat="1" applyFont="1" applyBorder="1" applyAlignment="1"/>
    <xf numFmtId="164" fontId="3" fillId="0" borderId="12" xfId="1" applyNumberFormat="1" applyFont="1" applyBorder="1" applyAlignment="1">
      <alignment vertical="top"/>
    </xf>
    <xf numFmtId="164" fontId="1" fillId="0" borderId="12" xfId="1" applyNumberFormat="1" applyFont="1" applyBorder="1"/>
    <xf numFmtId="0" fontId="19" fillId="0" borderId="4" xfId="0" applyFont="1" applyBorder="1"/>
    <xf numFmtId="43" fontId="11" fillId="0" borderId="8" xfId="1" applyFont="1" applyBorder="1" applyAlignment="1">
      <alignment horizontal="right"/>
    </xf>
    <xf numFmtId="0" fontId="3" fillId="0" borderId="0" xfId="0" applyFont="1" applyAlignment="1">
      <alignment vertical="top"/>
    </xf>
    <xf numFmtId="164" fontId="8" fillId="0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2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7" xfId="1" applyNumberFormat="1" applyFont="1" applyBorder="1"/>
    <xf numFmtId="1" fontId="0" fillId="0" borderId="7" xfId="0" applyNumberFormat="1" applyBorder="1"/>
    <xf numFmtId="164" fontId="3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/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64" fontId="4" fillId="0" borderId="4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4" fillId="0" borderId="9" xfId="1" applyNumberFormat="1" applyFont="1" applyBorder="1" applyAlignment="1">
      <alignment horizontal="right" vertical="top"/>
    </xf>
    <xf numFmtId="0" fontId="2" fillId="0" borderId="14" xfId="0" applyFont="1" applyBorder="1" applyAlignment="1">
      <alignment vertical="top"/>
    </xf>
    <xf numFmtId="164" fontId="4" fillId="0" borderId="15" xfId="1" applyNumberFormat="1" applyFont="1" applyFill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164" fontId="20" fillId="0" borderId="8" xfId="1" applyNumberFormat="1" applyFont="1" applyBorder="1" applyAlignment="1">
      <alignment horizontal="center" vertical="top"/>
    </xf>
    <xf numFmtId="164" fontId="19" fillId="0" borderId="3" xfId="1" applyNumberFormat="1" applyFont="1" applyBorder="1" applyAlignment="1"/>
    <xf numFmtId="164" fontId="19" fillId="0" borderId="8" xfId="1" applyNumberFormat="1" applyFont="1" applyBorder="1" applyAlignment="1"/>
    <xf numFmtId="164" fontId="19" fillId="0" borderId="8" xfId="1" applyNumberFormat="1" applyFont="1" applyBorder="1"/>
    <xf numFmtId="0" fontId="0" fillId="0" borderId="8" xfId="0" applyBorder="1"/>
    <xf numFmtId="43" fontId="0" fillId="0" borderId="11" xfId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1" fillId="0" borderId="12" xfId="1" applyNumberFormat="1" applyFont="1" applyBorder="1"/>
    <xf numFmtId="43" fontId="11" fillId="0" borderId="0" xfId="1" applyFont="1"/>
    <xf numFmtId="164" fontId="0" fillId="0" borderId="12" xfId="1" applyNumberFormat="1" applyFont="1" applyBorder="1"/>
    <xf numFmtId="2" fontId="0" fillId="0" borderId="0" xfId="1" applyNumberFormat="1" applyFont="1" applyAlignment="1">
      <alignment horizontal="right"/>
    </xf>
    <xf numFmtId="43" fontId="0" fillId="0" borderId="3" xfId="1" applyFont="1" applyBorder="1"/>
    <xf numFmtId="43" fontId="0" fillId="0" borderId="8" xfId="1" applyFont="1" applyBorder="1"/>
    <xf numFmtId="2" fontId="0" fillId="0" borderId="3" xfId="1" applyNumberFormat="1" applyFont="1" applyBorder="1" applyAlignment="1">
      <alignment horizontal="right"/>
    </xf>
    <xf numFmtId="2" fontId="0" fillId="0" borderId="8" xfId="1" applyNumberFormat="1" applyFont="1" applyBorder="1" applyAlignment="1">
      <alignment horizontal="right"/>
    </xf>
    <xf numFmtId="0" fontId="2" fillId="0" borderId="12" xfId="0" applyFont="1" applyBorder="1"/>
    <xf numFmtId="2" fontId="2" fillId="0" borderId="12" xfId="1" applyNumberFormat="1" applyFont="1" applyBorder="1" applyAlignment="1">
      <alignment horizontal="right"/>
    </xf>
    <xf numFmtId="0" fontId="2" fillId="0" borderId="0" xfId="0" applyFont="1"/>
    <xf numFmtId="167" fontId="11" fillId="0" borderId="0" xfId="1" applyNumberFormat="1" applyFont="1" applyFill="1" applyBorder="1" applyAlignment="1">
      <alignment vertical="top"/>
    </xf>
    <xf numFmtId="2" fontId="0" fillId="0" borderId="0" xfId="0" applyNumberFormat="1"/>
    <xf numFmtId="0" fontId="0" fillId="0" borderId="13" xfId="0" applyBorder="1" applyAlignment="1">
      <alignment wrapText="1"/>
    </xf>
    <xf numFmtId="164" fontId="0" fillId="0" borderId="8" xfId="1" applyNumberFormat="1" applyFont="1" applyBorder="1"/>
    <xf numFmtId="43" fontId="2" fillId="0" borderId="13" xfId="1" applyFont="1" applyBorder="1"/>
    <xf numFmtId="2" fontId="0" fillId="0" borderId="11" xfId="0" applyNumberFormat="1" applyBorder="1"/>
    <xf numFmtId="164" fontId="2" fillId="0" borderId="12" xfId="1" applyNumberFormat="1" applyFont="1" applyBorder="1"/>
    <xf numFmtId="0" fontId="0" fillId="0" borderId="3" xfId="0" applyBorder="1"/>
    <xf numFmtId="164" fontId="0" fillId="0" borderId="3" xfId="1" applyNumberFormat="1" applyFont="1" applyBorder="1"/>
    <xf numFmtId="164" fontId="0" fillId="0" borderId="6" xfId="1" applyNumberFormat="1" applyFont="1" applyBorder="1"/>
    <xf numFmtId="2" fontId="0" fillId="0" borderId="8" xfId="0" applyNumberFormat="1" applyBorder="1" applyAlignment="1">
      <alignment horizontal="right"/>
    </xf>
    <xf numFmtId="168" fontId="1" fillId="0" borderId="0" xfId="2" applyNumberFormat="1" applyFont="1" applyBorder="1" applyAlignment="1">
      <alignment vertical="top"/>
    </xf>
    <xf numFmtId="0" fontId="2" fillId="0" borderId="1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wrapText="1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8" fillId="0" borderId="0" xfId="1" applyFont="1"/>
    <xf numFmtId="166" fontId="9" fillId="0" borderId="11" xfId="0" applyNumberFormat="1" applyFont="1" applyBorder="1" applyAlignment="1">
      <alignment vertical="top"/>
    </xf>
    <xf numFmtId="164" fontId="19" fillId="0" borderId="1" xfId="1" applyNumberFormat="1" applyFont="1" applyFill="1" applyBorder="1"/>
    <xf numFmtId="164" fontId="19" fillId="0" borderId="10" xfId="1" applyNumberFormat="1" applyFont="1" applyBorder="1"/>
    <xf numFmtId="164" fontId="19" fillId="0" borderId="7" xfId="1" applyNumberFormat="1" applyFont="1" applyFill="1" applyBorder="1"/>
    <xf numFmtId="164" fontId="19" fillId="0" borderId="11" xfId="1" applyNumberFormat="1" applyFont="1" applyFill="1" applyBorder="1"/>
    <xf numFmtId="164" fontId="19" fillId="0" borderId="7" xfId="1" applyNumberFormat="1" applyFont="1" applyBorder="1"/>
    <xf numFmtId="1" fontId="1" fillId="0" borderId="7" xfId="0" applyNumberFormat="1" applyFont="1" applyBorder="1"/>
    <xf numFmtId="164" fontId="19" fillId="0" borderId="11" xfId="1" applyNumberFormat="1" applyFont="1" applyBorder="1"/>
    <xf numFmtId="164" fontId="23" fillId="0" borderId="7" xfId="1" applyNumberFormat="1" applyFont="1" applyFill="1" applyBorder="1" applyAlignment="1"/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16" fillId="0" borderId="7" xfId="1" applyFont="1" applyBorder="1" applyAlignment="1">
      <alignment vertical="top"/>
    </xf>
    <xf numFmtId="43" fontId="16" fillId="0" borderId="8" xfId="1" applyFont="1" applyBorder="1" applyAlignment="1">
      <alignment vertical="top"/>
    </xf>
    <xf numFmtId="43" fontId="16" fillId="0" borderId="0" xfId="1" applyFont="1" applyBorder="1" applyAlignment="1">
      <alignment vertical="top"/>
    </xf>
    <xf numFmtId="2" fontId="9" fillId="0" borderId="10" xfId="0" applyNumberFormat="1" applyFont="1" applyBorder="1" applyAlignment="1">
      <alignment horizontal="left"/>
    </xf>
    <xf numFmtId="2" fontId="13" fillId="0" borderId="11" xfId="0" applyNumberFormat="1" applyFont="1" applyBorder="1"/>
    <xf numFmtId="2" fontId="13" fillId="0" borderId="9" xfId="0" applyNumberFormat="1" applyFont="1" applyBorder="1"/>
    <xf numFmtId="2" fontId="2" fillId="0" borderId="12" xfId="1" applyNumberFormat="1" applyFont="1" applyFill="1" applyBorder="1"/>
    <xf numFmtId="166" fontId="2" fillId="0" borderId="13" xfId="1" applyNumberFormat="1" applyFont="1" applyFill="1" applyBorder="1" applyAlignment="1"/>
    <xf numFmtId="0" fontId="19" fillId="0" borderId="5" xfId="0" applyFont="1" applyBorder="1"/>
    <xf numFmtId="0" fontId="6" fillId="0" borderId="5" xfId="0" applyFont="1" applyBorder="1" applyAlignment="1">
      <alignment horizontal="left" vertical="top"/>
    </xf>
    <xf numFmtId="43" fontId="11" fillId="0" borderId="6" xfId="1" applyFont="1" applyBorder="1"/>
    <xf numFmtId="164" fontId="9" fillId="0" borderId="6" xfId="1" quotePrefix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wrapText="1"/>
    </xf>
    <xf numFmtId="164" fontId="0" fillId="0" borderId="15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 wrapText="1"/>
    </xf>
    <xf numFmtId="164" fontId="0" fillId="0" borderId="0" xfId="1" applyNumberFormat="1" applyFont="1" applyAlignment="1">
      <alignment horizontal="right"/>
    </xf>
    <xf numFmtId="43" fontId="0" fillId="0" borderId="10" xfId="1" applyFont="1" applyBorder="1"/>
    <xf numFmtId="164" fontId="2" fillId="0" borderId="12" xfId="1" applyNumberFormat="1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5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2" fillId="0" borderId="6" xfId="0" applyFont="1" applyBorder="1"/>
    <xf numFmtId="164" fontId="0" fillId="0" borderId="10" xfId="1" applyNumberFormat="1" applyFont="1" applyBorder="1"/>
    <xf numFmtId="164" fontId="0" fillId="0" borderId="0" xfId="0" applyNumberFormat="1"/>
    <xf numFmtId="43" fontId="0" fillId="0" borderId="8" xfId="1" applyFont="1" applyBorder="1" applyAlignment="1">
      <alignment wrapText="1"/>
    </xf>
    <xf numFmtId="164" fontId="0" fillId="0" borderId="0" xfId="1" applyNumberFormat="1" applyFont="1" applyAlignment="1">
      <alignment wrapText="1"/>
    </xf>
    <xf numFmtId="164" fontId="1" fillId="0" borderId="2" xfId="2" applyNumberFormat="1" applyFont="1" applyBorder="1" applyAlignment="1">
      <alignment vertical="top"/>
    </xf>
    <xf numFmtId="2" fontId="0" fillId="0" borderId="6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vertical="top"/>
    </xf>
    <xf numFmtId="2" fontId="0" fillId="0" borderId="8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 vertical="top"/>
    </xf>
    <xf numFmtId="2" fontId="0" fillId="0" borderId="11" xfId="0" applyNumberFormat="1" applyBorder="1" applyAlignment="1">
      <alignment horizontal="right" vertical="top"/>
    </xf>
    <xf numFmtId="2" fontId="2" fillId="0" borderId="13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2" fillId="0" borderId="15" xfId="0" applyFont="1" applyBorder="1" applyAlignment="1">
      <alignment horizontal="right"/>
    </xf>
    <xf numFmtId="4" fontId="0" fillId="0" borderId="8" xfId="1" applyNumberFormat="1" applyFont="1" applyBorder="1" applyAlignment="1">
      <alignment horizontal="right"/>
    </xf>
    <xf numFmtId="0" fontId="0" fillId="0" borderId="10" xfId="0" applyBorder="1"/>
    <xf numFmtId="2" fontId="11" fillId="0" borderId="0" xfId="0" applyNumberFormat="1" applyFont="1" applyAlignment="1">
      <alignment vertical="top"/>
    </xf>
    <xf numFmtId="43" fontId="0" fillId="0" borderId="0" xfId="1" applyFont="1" applyBorder="1" applyAlignment="1">
      <alignment vertical="top"/>
    </xf>
    <xf numFmtId="43" fontId="0" fillId="0" borderId="0" xfId="1" applyFont="1" applyAlignment="1">
      <alignment horizontal="left"/>
    </xf>
    <xf numFmtId="43" fontId="0" fillId="0" borderId="0" xfId="1" applyFont="1"/>
    <xf numFmtId="43" fontId="14" fillId="0" borderId="6" xfId="1" applyFont="1" applyBorder="1"/>
    <xf numFmtId="164" fontId="0" fillId="0" borderId="3" xfId="1" applyNumberFormat="1" applyFont="1" applyBorder="1" applyAlignment="1">
      <alignment wrapText="1"/>
    </xf>
    <xf numFmtId="164" fontId="0" fillId="0" borderId="3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164" fontId="2" fillId="0" borderId="12" xfId="0" applyNumberFormat="1" applyFont="1" applyBorder="1"/>
    <xf numFmtId="0" fontId="2" fillId="0" borderId="8" xfId="0" applyFont="1" applyBorder="1"/>
    <xf numFmtId="0" fontId="2" fillId="0" borderId="11" xfId="0" applyFont="1" applyBorder="1" applyAlignment="1">
      <alignment wrapText="1"/>
    </xf>
    <xf numFmtId="164" fontId="2" fillId="0" borderId="11" xfId="1" applyNumberFormat="1" applyFont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2" fontId="0" fillId="0" borderId="10" xfId="1" applyNumberFormat="1" applyFont="1" applyBorder="1" applyAlignment="1">
      <alignment horizontal="right"/>
    </xf>
    <xf numFmtId="2" fontId="0" fillId="0" borderId="11" xfId="1" applyNumberFormat="1" applyFont="1" applyBorder="1" applyAlignment="1">
      <alignment horizontal="right"/>
    </xf>
    <xf numFmtId="0" fontId="2" fillId="0" borderId="9" xfId="0" applyFont="1" applyBorder="1" applyAlignment="1">
      <alignment wrapText="1"/>
    </xf>
    <xf numFmtId="164" fontId="2" fillId="0" borderId="13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/>
    </xf>
    <xf numFmtId="164" fontId="0" fillId="0" borderId="1" xfId="1" applyNumberFormat="1" applyFont="1" applyBorder="1"/>
    <xf numFmtId="164" fontId="0" fillId="0" borderId="4" xfId="1" applyNumberFormat="1" applyFont="1" applyBorder="1"/>
    <xf numFmtId="43" fontId="0" fillId="0" borderId="13" xfId="1" applyFont="1" applyBorder="1"/>
    <xf numFmtId="164" fontId="2" fillId="0" borderId="6" xfId="1" applyNumberFormat="1" applyFont="1" applyBorder="1"/>
    <xf numFmtId="164" fontId="2" fillId="0" borderId="4" xfId="1" applyNumberFormat="1" applyFont="1" applyBorder="1"/>
    <xf numFmtId="2" fontId="2" fillId="0" borderId="12" xfId="0" applyNumberFormat="1" applyFont="1" applyBorder="1" applyAlignment="1">
      <alignment horizontal="right"/>
    </xf>
    <xf numFmtId="164" fontId="0" fillId="0" borderId="13" xfId="1" applyNumberFormat="1" applyFont="1" applyBorder="1"/>
    <xf numFmtId="164" fontId="0" fillId="0" borderId="13" xfId="1" applyNumberFormat="1" applyFont="1" applyBorder="1" applyAlignment="1">
      <alignment wrapText="1"/>
    </xf>
    <xf numFmtId="2" fontId="0" fillId="0" borderId="13" xfId="0" applyNumberFormat="1" applyBorder="1"/>
    <xf numFmtId="0" fontId="0" fillId="0" borderId="11" xfId="0" applyBorder="1"/>
    <xf numFmtId="0" fontId="2" fillId="0" borderId="13" xfId="0" applyFont="1" applyBorder="1"/>
    <xf numFmtId="164" fontId="0" fillId="0" borderId="10" xfId="1" applyNumberFormat="1" applyFont="1" applyBorder="1" applyAlignment="1">
      <alignment horizontal="right"/>
    </xf>
    <xf numFmtId="2" fontId="0" fillId="0" borderId="10" xfId="0" applyNumberFormat="1" applyBorder="1" applyAlignment="1">
      <alignment horizontal="right" vertical="top"/>
    </xf>
    <xf numFmtId="43" fontId="0" fillId="0" borderId="0" xfId="0" applyNumberFormat="1"/>
    <xf numFmtId="0" fontId="0" fillId="0" borderId="15" xfId="0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3" xfId="1" applyNumberFormat="1" applyFont="1" applyBorder="1" applyAlignment="1"/>
    <xf numFmtId="2" fontId="0" fillId="0" borderId="3" xfId="0" applyNumberFormat="1" applyBorder="1" applyAlignment="1">
      <alignment horizontal="right" wrapText="1"/>
    </xf>
    <xf numFmtId="43" fontId="0" fillId="0" borderId="3" xfId="1" applyFont="1" applyBorder="1" applyAlignment="1">
      <alignment wrapText="1"/>
    </xf>
    <xf numFmtId="164" fontId="2" fillId="0" borderId="12" xfId="1" applyNumberFormat="1" applyFont="1" applyBorder="1" applyAlignment="1"/>
    <xf numFmtId="2" fontId="2" fillId="0" borderId="12" xfId="0" applyNumberFormat="1" applyFont="1" applyBorder="1" applyAlignment="1">
      <alignment horizontal="right" wrapText="1"/>
    </xf>
    <xf numFmtId="43" fontId="2" fillId="0" borderId="12" xfId="1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 wrapText="1"/>
    </xf>
    <xf numFmtId="164" fontId="0" fillId="0" borderId="8" xfId="1" applyNumberFormat="1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164" fontId="2" fillId="0" borderId="12" xfId="1" applyNumberFormat="1" applyFont="1" applyBorder="1" applyAlignment="1">
      <alignment horizontal="left"/>
    </xf>
    <xf numFmtId="4" fontId="2" fillId="0" borderId="12" xfId="1" applyNumberFormat="1" applyFont="1" applyBorder="1" applyAlignment="1">
      <alignment horizontal="right"/>
    </xf>
    <xf numFmtId="170" fontId="11" fillId="0" borderId="0" xfId="1" applyNumberFormat="1" applyFont="1" applyFill="1" applyBorder="1" applyAlignment="1">
      <alignment vertical="top"/>
    </xf>
    <xf numFmtId="164" fontId="21" fillId="0" borderId="7" xfId="1" applyNumberFormat="1" applyFont="1" applyFill="1" applyBorder="1" applyAlignment="1">
      <alignment vertical="top"/>
    </xf>
    <xf numFmtId="164" fontId="21" fillId="0" borderId="14" xfId="1" applyNumberFormat="1" applyFont="1" applyFill="1" applyBorder="1" applyAlignment="1">
      <alignment vertical="top"/>
    </xf>
    <xf numFmtId="164" fontId="21" fillId="0" borderId="13" xfId="1" applyNumberFormat="1" applyFont="1" applyFill="1" applyBorder="1"/>
    <xf numFmtId="169" fontId="1" fillId="0" borderId="0" xfId="2" applyNumberFormat="1" applyFont="1" applyBorder="1" applyAlignment="1">
      <alignment vertical="top"/>
    </xf>
    <xf numFmtId="164" fontId="0" fillId="0" borderId="15" xfId="1" applyNumberFormat="1" applyFont="1" applyBorder="1" applyAlignment="1">
      <alignment horizontal="right"/>
    </xf>
    <xf numFmtId="164" fontId="0" fillId="0" borderId="12" xfId="1" applyNumberFormat="1" applyFont="1" applyBorder="1" applyAlignment="1">
      <alignment horizontal="right" wrapText="1"/>
    </xf>
    <xf numFmtId="43" fontId="0" fillId="0" borderId="0" xfId="1" applyFont="1" applyAlignment="1">
      <alignment wrapText="1"/>
    </xf>
    <xf numFmtId="43" fontId="11" fillId="0" borderId="0" xfId="0" applyNumberFormat="1" applyFont="1"/>
    <xf numFmtId="0" fontId="1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164" fontId="22" fillId="0" borderId="0" xfId="1" applyNumberFormat="1" applyFont="1" applyBorder="1" applyAlignment="1">
      <alignment horizontal="center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10" xfId="1" applyNumberFormat="1" applyFont="1" applyFill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164" fontId="4" fillId="0" borderId="10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top" wrapText="1"/>
    </xf>
    <xf numFmtId="166" fontId="2" fillId="0" borderId="11" xfId="0" applyNumberFormat="1" applyFont="1" applyBorder="1" applyAlignment="1">
      <alignment horizontal="center" vertical="top" wrapText="1"/>
    </xf>
    <xf numFmtId="166" fontId="2" fillId="0" borderId="9" xfId="0" applyNumberFormat="1" applyFont="1" applyBorder="1" applyAlignment="1">
      <alignment horizontal="center" vertical="top" wrapText="1"/>
    </xf>
    <xf numFmtId="164" fontId="4" fillId="0" borderId="7" xfId="1" applyNumberFormat="1" applyFont="1" applyFill="1" applyBorder="1" applyAlignment="1">
      <alignment horizontal="center" vertical="top"/>
    </xf>
    <xf numFmtId="164" fontId="4" fillId="0" borderId="11" xfId="1" applyNumberFormat="1" applyFont="1" applyFill="1" applyBorder="1" applyAlignment="1">
      <alignment horizontal="center" vertical="top"/>
    </xf>
    <xf numFmtId="164" fontId="4" fillId="0" borderId="7" xfId="1" applyNumberFormat="1" applyFont="1" applyBorder="1" applyAlignment="1">
      <alignment horizontal="center" vertical="top"/>
    </xf>
    <xf numFmtId="164" fontId="4" fillId="0" borderId="11" xfId="1" applyNumberFormat="1" applyFont="1" applyBorder="1" applyAlignment="1">
      <alignment horizontal="center" vertical="top"/>
    </xf>
    <xf numFmtId="164" fontId="22" fillId="0" borderId="5" xfId="1" applyNumberFormat="1" applyFont="1" applyBorder="1" applyAlignment="1">
      <alignment horizontal="center" vertical="top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3" xfId="1" applyNumberFormat="1" applyFont="1" applyBorder="1" applyAlignment="1">
      <alignment horizontal="right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/>
    <xf numFmtId="2" fontId="0" fillId="0" borderId="13" xfId="1" applyNumberFormat="1" applyFont="1" applyBorder="1" applyAlignment="1">
      <alignment horizontal="right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5">
    <cellStyle name="Comma" xfId="1" builtinId="3"/>
    <cellStyle name="Comma 2" xfId="2" xr:uid="{00000000-0005-0000-0000-000001000000}"/>
    <cellStyle name="Normal" xfId="0" builtinId="0"/>
    <cellStyle name="Normal 3 2" xfId="3" xr:uid="{00000000-0005-0000-0000-000003000000}"/>
    <cellStyle name="Normal 3 2 3" xfId="4" xr:uid="{00000000-0005-0000-0000-000004000000}"/>
  </cellStyles>
  <dxfs count="7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B21" sqref="B21"/>
    </sheetView>
  </sheetViews>
  <sheetFormatPr defaultRowHeight="15" x14ac:dyDescent="0.25"/>
  <cols>
    <col min="1" max="1" width="9.42578125" bestFit="1" customWidth="1"/>
    <col min="2" max="2" width="57.5703125" customWidth="1"/>
  </cols>
  <sheetData>
    <row r="1" spans="1:2" x14ac:dyDescent="0.25">
      <c r="A1" s="316" t="s">
        <v>110</v>
      </c>
      <c r="B1" s="317"/>
    </row>
    <row r="2" spans="1:2" x14ac:dyDescent="0.25">
      <c r="A2" s="318" t="s">
        <v>111</v>
      </c>
      <c r="B2" s="319"/>
    </row>
    <row r="3" spans="1:2" x14ac:dyDescent="0.25">
      <c r="A3" s="318" t="s">
        <v>112</v>
      </c>
      <c r="B3" s="319"/>
    </row>
    <row r="4" spans="1:2" x14ac:dyDescent="0.25">
      <c r="A4" s="318" t="s">
        <v>143</v>
      </c>
      <c r="B4" s="319"/>
    </row>
    <row r="5" spans="1:2" x14ac:dyDescent="0.25">
      <c r="A5" s="163" t="s">
        <v>109</v>
      </c>
      <c r="B5" s="163" t="s">
        <v>113</v>
      </c>
    </row>
    <row r="6" spans="1:2" x14ac:dyDescent="0.25">
      <c r="A6" s="162">
        <v>1</v>
      </c>
      <c r="B6" s="162" t="s">
        <v>102</v>
      </c>
    </row>
    <row r="7" spans="1:2" x14ac:dyDescent="0.25">
      <c r="A7" s="162">
        <v>2</v>
      </c>
      <c r="B7" s="162" t="s">
        <v>118</v>
      </c>
    </row>
    <row r="8" spans="1:2" x14ac:dyDescent="0.25">
      <c r="A8" s="162">
        <v>3</v>
      </c>
      <c r="B8" s="162" t="s">
        <v>119</v>
      </c>
    </row>
    <row r="9" spans="1:2" x14ac:dyDescent="0.25">
      <c r="A9" s="162">
        <v>4</v>
      </c>
      <c r="B9" s="162" t="s">
        <v>61</v>
      </c>
    </row>
    <row r="10" spans="1:2" x14ac:dyDescent="0.25">
      <c r="A10" s="162">
        <v>5</v>
      </c>
      <c r="B10" s="162" t="s">
        <v>103</v>
      </c>
    </row>
    <row r="11" spans="1:2" x14ac:dyDescent="0.25">
      <c r="A11" s="162">
        <v>6</v>
      </c>
      <c r="B11" s="162" t="s">
        <v>104</v>
      </c>
    </row>
    <row r="12" spans="1:2" x14ac:dyDescent="0.25">
      <c r="A12" s="162">
        <v>7</v>
      </c>
      <c r="B12" s="162" t="s">
        <v>105</v>
      </c>
    </row>
    <row r="13" spans="1:2" x14ac:dyDescent="0.25">
      <c r="A13" s="162">
        <v>8</v>
      </c>
      <c r="B13" s="162" t="s">
        <v>106</v>
      </c>
    </row>
    <row r="14" spans="1:2" x14ac:dyDescent="0.25">
      <c r="A14" s="162">
        <v>9</v>
      </c>
      <c r="B14" s="162" t="s">
        <v>107</v>
      </c>
    </row>
    <row r="15" spans="1:2" x14ac:dyDescent="0.25">
      <c r="A15" s="162">
        <v>10</v>
      </c>
      <c r="B15" s="162" t="s">
        <v>108</v>
      </c>
    </row>
    <row r="16" spans="1:2" x14ac:dyDescent="0.25">
      <c r="A16" s="162">
        <v>11</v>
      </c>
      <c r="B16" s="162" t="s">
        <v>115</v>
      </c>
    </row>
    <row r="17" spans="1:2" x14ac:dyDescent="0.25">
      <c r="A17" s="162">
        <v>12</v>
      </c>
      <c r="B17" s="162" t="s">
        <v>114</v>
      </c>
    </row>
  </sheetData>
  <mergeCells count="4">
    <mergeCell ref="A1:B1"/>
    <mergeCell ref="A2:B2"/>
    <mergeCell ref="A3:B3"/>
    <mergeCell ref="A4:B4"/>
  </mergeCells>
  <conditionalFormatting sqref="D10">
    <cfRule type="top10" dxfId="76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2"/>
  <sheetViews>
    <sheetView topLeftCell="C1" workbookViewId="0">
      <selection activeCell="H8" sqref="H8"/>
    </sheetView>
  </sheetViews>
  <sheetFormatPr defaultRowHeight="15" x14ac:dyDescent="0.25"/>
  <cols>
    <col min="2" max="2" width="63.5703125" style="165" customWidth="1"/>
    <col min="3" max="4" width="22.85546875" customWidth="1"/>
    <col min="5" max="5" width="22.85546875" style="249" customWidth="1"/>
    <col min="6" max="6" width="22.85546875" customWidth="1"/>
  </cols>
  <sheetData>
    <row r="1" spans="1:8" x14ac:dyDescent="0.25">
      <c r="A1" s="349" t="s">
        <v>107</v>
      </c>
      <c r="B1" s="349"/>
      <c r="C1" s="349"/>
      <c r="D1" s="349"/>
      <c r="E1" s="349"/>
      <c r="F1" s="349"/>
    </row>
    <row r="2" spans="1:8" x14ac:dyDescent="0.25">
      <c r="A2" s="352" t="s">
        <v>160</v>
      </c>
      <c r="B2" s="353"/>
      <c r="C2" s="353"/>
      <c r="D2" s="353"/>
      <c r="E2" s="353"/>
      <c r="F2" s="354"/>
    </row>
    <row r="3" spans="1:8" x14ac:dyDescent="0.25">
      <c r="A3" s="198"/>
      <c r="B3" s="197"/>
      <c r="C3" s="197" t="s">
        <v>121</v>
      </c>
      <c r="D3" s="199"/>
      <c r="E3" s="237"/>
      <c r="F3" s="200"/>
    </row>
    <row r="4" spans="1:8" ht="15" customHeight="1" x14ac:dyDescent="0.25">
      <c r="A4" s="162"/>
      <c r="B4" s="164"/>
      <c r="C4" s="345" t="s">
        <v>92</v>
      </c>
      <c r="D4" s="345"/>
      <c r="E4" s="346" t="s">
        <v>162</v>
      </c>
      <c r="F4" s="347" t="s">
        <v>163</v>
      </c>
    </row>
    <row r="5" spans="1:8" ht="30" x14ac:dyDescent="0.25">
      <c r="A5" s="162" t="s">
        <v>100</v>
      </c>
      <c r="B5" s="179" t="s">
        <v>101</v>
      </c>
      <c r="C5" s="282" t="s">
        <v>161</v>
      </c>
      <c r="D5" s="282" t="s">
        <v>143</v>
      </c>
      <c r="E5" s="346"/>
      <c r="F5" s="347"/>
    </row>
    <row r="6" spans="1:8" x14ac:dyDescent="0.25">
      <c r="A6" s="160" t="s">
        <v>166</v>
      </c>
      <c r="B6" s="284" t="s">
        <v>167</v>
      </c>
      <c r="C6" s="106">
        <v>10092.75347265625</v>
      </c>
      <c r="D6" s="106">
        <v>6040.2254218750004</v>
      </c>
      <c r="E6" s="187">
        <f>D6/C6*100-100</f>
        <v>-40.152848890647576</v>
      </c>
      <c r="F6" s="171">
        <f>D6/D$102*100</f>
        <v>2.5661331777349105E-3</v>
      </c>
      <c r="H6" s="260"/>
    </row>
    <row r="7" spans="1:8" x14ac:dyDescent="0.25">
      <c r="A7" s="160" t="s">
        <v>319</v>
      </c>
      <c r="B7" s="284" t="s">
        <v>320</v>
      </c>
      <c r="C7" s="106">
        <v>2107.8369628906298</v>
      </c>
      <c r="D7" s="106">
        <v>596.77285449218698</v>
      </c>
      <c r="E7" s="187">
        <f t="shared" ref="E7:E70" si="0">D7/C7*100-100</f>
        <v>-71.687902575074446</v>
      </c>
      <c r="F7" s="171">
        <f t="shared" ref="F7:F70" si="1">D7/D$102*100</f>
        <v>2.535333558807138E-4</v>
      </c>
      <c r="H7" s="260"/>
    </row>
    <row r="8" spans="1:8" x14ac:dyDescent="0.25">
      <c r="A8" s="160" t="s">
        <v>321</v>
      </c>
      <c r="B8" s="284" t="s">
        <v>322</v>
      </c>
      <c r="C8" s="106">
        <v>355.55238476562499</v>
      </c>
      <c r="D8" s="106">
        <v>1.84597998046875</v>
      </c>
      <c r="E8" s="187">
        <f t="shared" si="0"/>
        <v>-99.480813500467562</v>
      </c>
      <c r="F8" s="171">
        <f t="shared" si="1"/>
        <v>7.8424729914216315E-7</v>
      </c>
      <c r="H8" s="260"/>
    </row>
    <row r="9" spans="1:8" x14ac:dyDescent="0.25">
      <c r="A9" s="160" t="s">
        <v>168</v>
      </c>
      <c r="B9" s="284" t="s">
        <v>169</v>
      </c>
      <c r="C9" s="106">
        <v>6358.589367126463</v>
      </c>
      <c r="D9" s="106">
        <v>3539.5808254089388</v>
      </c>
      <c r="E9" s="187">
        <f t="shared" si="0"/>
        <v>-44.333866821022191</v>
      </c>
      <c r="F9" s="171">
        <f t="shared" si="1"/>
        <v>1.5037577502424822E-3</v>
      </c>
      <c r="H9" s="260"/>
    </row>
    <row r="10" spans="1:8" x14ac:dyDescent="0.25">
      <c r="A10" s="160" t="s">
        <v>170</v>
      </c>
      <c r="B10" s="284" t="s">
        <v>171</v>
      </c>
      <c r="C10" s="106">
        <v>10349.642437499999</v>
      </c>
      <c r="D10" s="106">
        <v>9498.4993164062489</v>
      </c>
      <c r="E10" s="187">
        <f t="shared" si="0"/>
        <v>-8.2238891462548764</v>
      </c>
      <c r="F10" s="171">
        <f t="shared" si="1"/>
        <v>4.0353484401839034E-3</v>
      </c>
      <c r="H10" s="260"/>
    </row>
    <row r="11" spans="1:8" x14ac:dyDescent="0.25">
      <c r="A11" s="160" t="s">
        <v>323</v>
      </c>
      <c r="B11" s="284" t="s">
        <v>324</v>
      </c>
      <c r="C11" s="106">
        <v>12685.172626953085</v>
      </c>
      <c r="D11" s="106">
        <v>22971.998239013716</v>
      </c>
      <c r="E11" s="187">
        <f t="shared" si="0"/>
        <v>81.093304084829612</v>
      </c>
      <c r="F11" s="171">
        <f t="shared" si="1"/>
        <v>9.7594382200560468E-3</v>
      </c>
      <c r="H11" s="260"/>
    </row>
    <row r="12" spans="1:8" x14ac:dyDescent="0.25">
      <c r="A12" s="160" t="s">
        <v>172</v>
      </c>
      <c r="B12" s="284" t="s">
        <v>173</v>
      </c>
      <c r="C12" s="106">
        <v>6745630.9676671317</v>
      </c>
      <c r="D12" s="106">
        <v>1686943.7815772716</v>
      </c>
      <c r="E12" s="187">
        <f t="shared" si="0"/>
        <v>-74.992053528230969</v>
      </c>
      <c r="F12" s="171">
        <f t="shared" si="1"/>
        <v>0.71668226010267866</v>
      </c>
      <c r="H12" s="260"/>
    </row>
    <row r="13" spans="1:8" x14ac:dyDescent="0.25">
      <c r="A13" s="160" t="s">
        <v>174</v>
      </c>
      <c r="B13" s="284" t="s">
        <v>175</v>
      </c>
      <c r="C13" s="106">
        <v>5966317.4071674123</v>
      </c>
      <c r="D13" s="106">
        <v>9453997.2705480307</v>
      </c>
      <c r="E13" s="187">
        <f t="shared" si="0"/>
        <v>58.456156878124261</v>
      </c>
      <c r="F13" s="171">
        <f t="shared" si="1"/>
        <v>4.0164421629545339</v>
      </c>
      <c r="H13" s="260"/>
    </row>
    <row r="14" spans="1:8" x14ac:dyDescent="0.25">
      <c r="A14" s="160" t="s">
        <v>176</v>
      </c>
      <c r="B14" s="284" t="s">
        <v>177</v>
      </c>
      <c r="C14" s="106">
        <v>98102.085752075116</v>
      </c>
      <c r="D14" s="106">
        <v>117375.02103558349</v>
      </c>
      <c r="E14" s="187">
        <f t="shared" si="0"/>
        <v>19.645795638040966</v>
      </c>
      <c r="F14" s="171">
        <f t="shared" si="1"/>
        <v>4.9865677963926991E-2</v>
      </c>
      <c r="H14" s="260"/>
    </row>
    <row r="15" spans="1:8" x14ac:dyDescent="0.25">
      <c r="A15" s="160" t="s">
        <v>178</v>
      </c>
      <c r="B15" s="284" t="s">
        <v>41</v>
      </c>
      <c r="C15" s="106">
        <v>185087.60360643768</v>
      </c>
      <c r="D15" s="106">
        <v>247228.58289799499</v>
      </c>
      <c r="E15" s="187">
        <f t="shared" si="0"/>
        <v>33.573820223903908</v>
      </c>
      <c r="F15" s="171">
        <f t="shared" si="1"/>
        <v>0.10503274708280576</v>
      </c>
      <c r="H15" s="260"/>
    </row>
    <row r="16" spans="1:8" x14ac:dyDescent="0.25">
      <c r="A16" s="160" t="s">
        <v>179</v>
      </c>
      <c r="B16" s="284" t="s">
        <v>180</v>
      </c>
      <c r="C16" s="106">
        <v>118926.18360052491</v>
      </c>
      <c r="D16" s="106">
        <v>233332.81064518739</v>
      </c>
      <c r="E16" s="187">
        <f t="shared" si="0"/>
        <v>96.19969596346948</v>
      </c>
      <c r="F16" s="171">
        <f t="shared" si="1"/>
        <v>9.9129258435008125E-2</v>
      </c>
      <c r="H16" s="260"/>
    </row>
    <row r="17" spans="1:8" x14ac:dyDescent="0.25">
      <c r="A17" s="160" t="s">
        <v>181</v>
      </c>
      <c r="B17" s="284" t="s">
        <v>182</v>
      </c>
      <c r="C17" s="106">
        <v>121307.08953794857</v>
      </c>
      <c r="D17" s="106">
        <v>213364.50218170159</v>
      </c>
      <c r="E17" s="187">
        <f t="shared" si="0"/>
        <v>75.887908113527573</v>
      </c>
      <c r="F17" s="171">
        <f t="shared" si="1"/>
        <v>9.0645909673582353E-2</v>
      </c>
      <c r="H17" s="260"/>
    </row>
    <row r="18" spans="1:8" x14ac:dyDescent="0.25">
      <c r="A18" s="160" t="s">
        <v>183</v>
      </c>
      <c r="B18" s="284" t="s">
        <v>184</v>
      </c>
      <c r="C18" s="106">
        <v>4788.5617461853035</v>
      </c>
      <c r="D18" s="106">
        <v>31431.268526657099</v>
      </c>
      <c r="E18" s="187">
        <f t="shared" si="0"/>
        <v>556.38223317671725</v>
      </c>
      <c r="F18" s="171">
        <f t="shared" si="1"/>
        <v>1.3353279944229706E-2</v>
      </c>
      <c r="H18" s="260"/>
    </row>
    <row r="19" spans="1:8" x14ac:dyDescent="0.25">
      <c r="A19" s="160" t="s">
        <v>185</v>
      </c>
      <c r="B19" s="284" t="s">
        <v>186</v>
      </c>
      <c r="C19" s="106">
        <v>0</v>
      </c>
      <c r="D19" s="106">
        <v>174.22453857421874</v>
      </c>
      <c r="E19" s="187" t="s">
        <v>216</v>
      </c>
      <c r="F19" s="171">
        <f t="shared" si="1"/>
        <v>7.4017662849423143E-5</v>
      </c>
      <c r="H19" s="260"/>
    </row>
    <row r="20" spans="1:8" x14ac:dyDescent="0.25">
      <c r="A20" s="160" t="s">
        <v>187</v>
      </c>
      <c r="B20" s="284" t="s">
        <v>188</v>
      </c>
      <c r="C20" s="106">
        <v>233661.26149682613</v>
      </c>
      <c r="D20" s="106">
        <v>2642578.8992189635</v>
      </c>
      <c r="E20" s="187">
        <f t="shared" si="0"/>
        <v>1030.9443774679175</v>
      </c>
      <c r="F20" s="171">
        <f t="shared" si="1"/>
        <v>1.1226748861904172</v>
      </c>
      <c r="H20" s="260"/>
    </row>
    <row r="21" spans="1:8" x14ac:dyDescent="0.25">
      <c r="A21" s="160" t="s">
        <v>325</v>
      </c>
      <c r="B21" s="284" t="s">
        <v>326</v>
      </c>
      <c r="C21" s="106">
        <v>4116.5046368408202</v>
      </c>
      <c r="D21" s="106">
        <v>47536.367405883801</v>
      </c>
      <c r="E21" s="187">
        <f t="shared" si="0"/>
        <v>1054.7750239476281</v>
      </c>
      <c r="F21" s="171">
        <f t="shared" si="1"/>
        <v>2.0195380309393898E-2</v>
      </c>
      <c r="H21" s="260"/>
    </row>
    <row r="22" spans="1:8" x14ac:dyDescent="0.25">
      <c r="A22" s="160" t="s">
        <v>189</v>
      </c>
      <c r="B22" s="284" t="s">
        <v>190</v>
      </c>
      <c r="C22" s="106">
        <v>92464.31501904293</v>
      </c>
      <c r="D22" s="106">
        <v>112570.31660491944</v>
      </c>
      <c r="E22" s="187">
        <f t="shared" si="0"/>
        <v>21.744606642828316</v>
      </c>
      <c r="F22" s="171">
        <f t="shared" si="1"/>
        <v>4.7824444303328009E-2</v>
      </c>
      <c r="H22" s="260"/>
    </row>
    <row r="23" spans="1:8" x14ac:dyDescent="0.25">
      <c r="A23" s="160" t="s">
        <v>303</v>
      </c>
      <c r="B23" s="284" t="s">
        <v>304</v>
      </c>
      <c r="C23" s="106">
        <v>171585.72050152559</v>
      </c>
      <c r="D23" s="106">
        <v>105600.64851623532</v>
      </c>
      <c r="E23" s="187">
        <f t="shared" si="0"/>
        <v>-38.456039227753571</v>
      </c>
      <c r="F23" s="171">
        <f t="shared" si="1"/>
        <v>4.4863446116836368E-2</v>
      </c>
      <c r="H23" s="260"/>
    </row>
    <row r="24" spans="1:8" x14ac:dyDescent="0.25">
      <c r="A24" s="160" t="s">
        <v>191</v>
      </c>
      <c r="B24" s="284" t="s">
        <v>192</v>
      </c>
      <c r="C24" s="106">
        <v>83763.318891677947</v>
      </c>
      <c r="D24" s="106">
        <v>79949.243843200733</v>
      </c>
      <c r="E24" s="187">
        <f t="shared" si="0"/>
        <v>-4.5533953273861272</v>
      </c>
      <c r="F24" s="171">
        <f t="shared" si="1"/>
        <v>3.396568717747793E-2</v>
      </c>
      <c r="H24" s="260"/>
    </row>
    <row r="25" spans="1:8" x14ac:dyDescent="0.25">
      <c r="A25" s="160" t="s">
        <v>193</v>
      </c>
      <c r="B25" s="284" t="s">
        <v>194</v>
      </c>
      <c r="C25" s="106">
        <v>443551.51874119573</v>
      </c>
      <c r="D25" s="106">
        <v>363494.27920587163</v>
      </c>
      <c r="E25" s="187">
        <f t="shared" si="0"/>
        <v>-18.049141114999998</v>
      </c>
      <c r="F25" s="171">
        <f t="shared" si="1"/>
        <v>0.15442713882977455</v>
      </c>
      <c r="H25" s="260"/>
    </row>
    <row r="26" spans="1:8" x14ac:dyDescent="0.25">
      <c r="A26" s="160" t="s">
        <v>195</v>
      </c>
      <c r="B26" s="284" t="s">
        <v>196</v>
      </c>
      <c r="C26" s="106">
        <v>792698.18811280839</v>
      </c>
      <c r="D26" s="106">
        <v>583082.70392449945</v>
      </c>
      <c r="E26" s="187">
        <f t="shared" si="0"/>
        <v>-26.44329043911965</v>
      </c>
      <c r="F26" s="171">
        <f t="shared" si="1"/>
        <v>0.24771722367930596</v>
      </c>
      <c r="H26" s="260"/>
    </row>
    <row r="27" spans="1:8" x14ac:dyDescent="0.25">
      <c r="A27" s="160" t="s">
        <v>197</v>
      </c>
      <c r="B27" s="284" t="s">
        <v>198</v>
      </c>
      <c r="C27" s="106">
        <v>11522.714953857418</v>
      </c>
      <c r="D27" s="106">
        <v>15165.910431274415</v>
      </c>
      <c r="E27" s="187">
        <f t="shared" si="0"/>
        <v>31.617509345723903</v>
      </c>
      <c r="F27" s="171">
        <f t="shared" si="1"/>
        <v>6.443094952600037E-3</v>
      </c>
      <c r="H27" s="260"/>
    </row>
    <row r="28" spans="1:8" x14ac:dyDescent="0.25">
      <c r="A28" s="160" t="s">
        <v>199</v>
      </c>
      <c r="B28" s="284" t="s">
        <v>200</v>
      </c>
      <c r="C28" s="106">
        <v>433079.73798706068</v>
      </c>
      <c r="D28" s="106">
        <v>417231.26221868914</v>
      </c>
      <c r="E28" s="187">
        <f t="shared" si="0"/>
        <v>-3.6594821641932924</v>
      </c>
      <c r="F28" s="171">
        <f t="shared" si="1"/>
        <v>0.17725679258428007</v>
      </c>
      <c r="H28" s="260"/>
    </row>
    <row r="29" spans="1:8" x14ac:dyDescent="0.25">
      <c r="A29" s="160" t="s">
        <v>327</v>
      </c>
      <c r="B29" s="284" t="s">
        <v>328</v>
      </c>
      <c r="C29" s="106">
        <v>162.72</v>
      </c>
      <c r="D29" s="106">
        <v>1049.8343415527299</v>
      </c>
      <c r="E29" s="187">
        <f t="shared" si="0"/>
        <v>545.17843015777407</v>
      </c>
      <c r="F29" s="171">
        <f t="shared" si="1"/>
        <v>4.4601228378454645E-4</v>
      </c>
      <c r="H29" s="260"/>
    </row>
    <row r="30" spans="1:8" x14ac:dyDescent="0.25">
      <c r="A30" s="160" t="s">
        <v>201</v>
      </c>
      <c r="B30" s="284" t="s">
        <v>202</v>
      </c>
      <c r="C30" s="106">
        <v>28322.484390411373</v>
      </c>
      <c r="D30" s="106">
        <v>31661.2265379333</v>
      </c>
      <c r="E30" s="187">
        <f t="shared" si="0"/>
        <v>11.788309604125914</v>
      </c>
      <c r="F30" s="171">
        <f t="shared" si="1"/>
        <v>1.3450975450772343E-2</v>
      </c>
      <c r="H30" s="260"/>
    </row>
    <row r="31" spans="1:8" x14ac:dyDescent="0.25">
      <c r="A31" s="160" t="s">
        <v>203</v>
      </c>
      <c r="B31" s="284" t="s">
        <v>204</v>
      </c>
      <c r="C31" s="106">
        <v>0.278929992675781</v>
      </c>
      <c r="D31" s="106">
        <v>0</v>
      </c>
      <c r="E31" s="187">
        <f t="shared" si="0"/>
        <v>-100</v>
      </c>
      <c r="F31" s="171">
        <f t="shared" si="1"/>
        <v>0</v>
      </c>
      <c r="H31" s="260"/>
    </row>
    <row r="32" spans="1:8" x14ac:dyDescent="0.25">
      <c r="A32" s="160" t="s">
        <v>205</v>
      </c>
      <c r="B32" s="284" t="s">
        <v>206</v>
      </c>
      <c r="C32" s="106">
        <v>38591.11305502725</v>
      </c>
      <c r="D32" s="106">
        <v>39986.767696472169</v>
      </c>
      <c r="E32" s="187">
        <f t="shared" si="0"/>
        <v>3.6165182368667246</v>
      </c>
      <c r="F32" s="171">
        <f t="shared" si="1"/>
        <v>1.6988003607395712E-2</v>
      </c>
      <c r="H32" s="260"/>
    </row>
    <row r="33" spans="1:8" x14ac:dyDescent="0.25">
      <c r="A33" s="160" t="s">
        <v>305</v>
      </c>
      <c r="B33" s="284" t="s">
        <v>306</v>
      </c>
      <c r="C33" s="106">
        <v>251036.65898540203</v>
      </c>
      <c r="D33" s="106">
        <v>339797.97334574885</v>
      </c>
      <c r="E33" s="187">
        <f t="shared" si="0"/>
        <v>35.357909366340124</v>
      </c>
      <c r="F33" s="171">
        <f t="shared" si="1"/>
        <v>0.14435998530315347</v>
      </c>
      <c r="H33" s="260"/>
    </row>
    <row r="34" spans="1:8" x14ac:dyDescent="0.25">
      <c r="A34" s="160" t="s">
        <v>207</v>
      </c>
      <c r="B34" s="284" t="s">
        <v>208</v>
      </c>
      <c r="C34" s="106">
        <v>2674815.7972255754</v>
      </c>
      <c r="D34" s="106">
        <v>2596701.4945493937</v>
      </c>
      <c r="E34" s="187">
        <f t="shared" si="0"/>
        <v>-2.9203619463144008</v>
      </c>
      <c r="F34" s="171">
        <f t="shared" si="1"/>
        <v>1.103184300656209</v>
      </c>
      <c r="H34" s="260"/>
    </row>
    <row r="35" spans="1:8" x14ac:dyDescent="0.25">
      <c r="A35" s="160" t="s">
        <v>209</v>
      </c>
      <c r="B35" s="284" t="s">
        <v>43</v>
      </c>
      <c r="C35" s="106">
        <v>889757.13100756076</v>
      </c>
      <c r="D35" s="106">
        <v>199974.93901194667</v>
      </c>
      <c r="E35" s="187">
        <f t="shared" si="0"/>
        <v>-77.524772542649345</v>
      </c>
      <c r="F35" s="171">
        <f t="shared" si="1"/>
        <v>8.4957479211889481E-2</v>
      </c>
      <c r="H35" s="260"/>
    </row>
    <row r="36" spans="1:8" x14ac:dyDescent="0.25">
      <c r="A36" s="160" t="s">
        <v>337</v>
      </c>
      <c r="B36" s="284" t="s">
        <v>47</v>
      </c>
      <c r="C36" s="106">
        <v>9219764.9919737261</v>
      </c>
      <c r="D36" s="106">
        <v>28366972.266581059</v>
      </c>
      <c r="E36" s="187">
        <f t="shared" si="0"/>
        <v>207.67565432823886</v>
      </c>
      <c r="F36" s="171">
        <f t="shared" si="1"/>
        <v>12.051442388480142</v>
      </c>
      <c r="H36" s="260"/>
    </row>
    <row r="37" spans="1:8" x14ac:dyDescent="0.25">
      <c r="A37" s="160" t="s">
        <v>210</v>
      </c>
      <c r="B37" s="284" t="s">
        <v>211</v>
      </c>
      <c r="C37" s="106">
        <v>553372.96425695776</v>
      </c>
      <c r="D37" s="106">
        <v>721474.78364919964</v>
      </c>
      <c r="E37" s="187">
        <f t="shared" si="0"/>
        <v>30.377671163960969</v>
      </c>
      <c r="F37" s="171">
        <f t="shared" si="1"/>
        <v>0.30651180211195134</v>
      </c>
      <c r="H37" s="260"/>
    </row>
    <row r="38" spans="1:8" x14ac:dyDescent="0.25">
      <c r="A38" s="160" t="s">
        <v>212</v>
      </c>
      <c r="B38" s="284" t="s">
        <v>213</v>
      </c>
      <c r="C38" s="106">
        <v>1391392.2687818811</v>
      </c>
      <c r="D38" s="106">
        <v>1663830.0017732547</v>
      </c>
      <c r="E38" s="187">
        <f t="shared" si="0"/>
        <v>19.580224721953073</v>
      </c>
      <c r="F38" s="171">
        <f t="shared" si="1"/>
        <v>0.70686258731312657</v>
      </c>
      <c r="H38" s="260"/>
    </row>
    <row r="39" spans="1:8" x14ac:dyDescent="0.25">
      <c r="A39" s="160" t="s">
        <v>214</v>
      </c>
      <c r="B39" s="284" t="s">
        <v>215</v>
      </c>
      <c r="C39" s="106">
        <v>212938.37345204261</v>
      </c>
      <c r="D39" s="106">
        <v>259312.44287419133</v>
      </c>
      <c r="E39" s="187">
        <f t="shared" si="0"/>
        <v>21.778164578961139</v>
      </c>
      <c r="F39" s="171">
        <f t="shared" si="1"/>
        <v>0.11016646177625419</v>
      </c>
      <c r="H39" s="260"/>
    </row>
    <row r="40" spans="1:8" x14ac:dyDescent="0.25">
      <c r="A40" s="160" t="s">
        <v>217</v>
      </c>
      <c r="B40" s="284" t="s">
        <v>218</v>
      </c>
      <c r="C40" s="106">
        <v>183577.80185319996</v>
      </c>
      <c r="D40" s="106">
        <v>215714.99231940269</v>
      </c>
      <c r="E40" s="187">
        <f t="shared" si="0"/>
        <v>17.506032941772332</v>
      </c>
      <c r="F40" s="171">
        <f t="shared" si="1"/>
        <v>9.1644493386112261E-2</v>
      </c>
      <c r="H40" s="260"/>
    </row>
    <row r="41" spans="1:8" x14ac:dyDescent="0.25">
      <c r="A41" s="160" t="s">
        <v>338</v>
      </c>
      <c r="B41" s="284" t="s">
        <v>339</v>
      </c>
      <c r="C41" s="106">
        <v>37414.577007553096</v>
      </c>
      <c r="D41" s="106">
        <v>38166.229416259768</v>
      </c>
      <c r="E41" s="187">
        <f t="shared" si="0"/>
        <v>2.0089827784366889</v>
      </c>
      <c r="F41" s="171">
        <f t="shared" si="1"/>
        <v>1.6214564976236266E-2</v>
      </c>
      <c r="H41" s="260"/>
    </row>
    <row r="42" spans="1:8" x14ac:dyDescent="0.25">
      <c r="A42" s="160" t="s">
        <v>219</v>
      </c>
      <c r="B42" s="284" t="s">
        <v>220</v>
      </c>
      <c r="C42" s="106">
        <v>304166.68476895109</v>
      </c>
      <c r="D42" s="106">
        <v>229372.97394131497</v>
      </c>
      <c r="E42" s="187">
        <f t="shared" si="0"/>
        <v>-24.589711685370929</v>
      </c>
      <c r="F42" s="171">
        <f t="shared" si="1"/>
        <v>9.7446958912308326E-2</v>
      </c>
      <c r="H42" s="260"/>
    </row>
    <row r="43" spans="1:8" x14ac:dyDescent="0.25">
      <c r="A43" s="160" t="s">
        <v>221</v>
      </c>
      <c r="B43" s="284" t="s">
        <v>222</v>
      </c>
      <c r="C43" s="106">
        <v>1266332.9286395782</v>
      </c>
      <c r="D43" s="106">
        <v>1446588.7879292867</v>
      </c>
      <c r="E43" s="187">
        <f t="shared" si="0"/>
        <v>14.234476196031437</v>
      </c>
      <c r="F43" s="171">
        <f t="shared" si="1"/>
        <v>0.61456969301194631</v>
      </c>
      <c r="H43" s="260"/>
    </row>
    <row r="44" spans="1:8" x14ac:dyDescent="0.25">
      <c r="A44" s="160" t="s">
        <v>223</v>
      </c>
      <c r="B44" s="284" t="s">
        <v>224</v>
      </c>
      <c r="C44" s="106">
        <v>5780298.7365894727</v>
      </c>
      <c r="D44" s="106">
        <v>6729184.6446047537</v>
      </c>
      <c r="E44" s="187">
        <f t="shared" si="0"/>
        <v>16.415862765168214</v>
      </c>
      <c r="F44" s="171">
        <f t="shared" si="1"/>
        <v>2.8588310484386281</v>
      </c>
      <c r="H44" s="260"/>
    </row>
    <row r="45" spans="1:8" x14ac:dyDescent="0.25">
      <c r="A45" s="160" t="s">
        <v>225</v>
      </c>
      <c r="B45" s="284" t="s">
        <v>54</v>
      </c>
      <c r="C45" s="106">
        <v>895782.00855329505</v>
      </c>
      <c r="D45" s="106">
        <v>1126733.1588613547</v>
      </c>
      <c r="E45" s="187">
        <f t="shared" si="0"/>
        <v>25.78207064920295</v>
      </c>
      <c r="F45" s="171">
        <f t="shared" si="1"/>
        <v>0.47868202582920377</v>
      </c>
      <c r="H45" s="260"/>
    </row>
    <row r="46" spans="1:8" x14ac:dyDescent="0.25">
      <c r="A46" s="160" t="s">
        <v>226</v>
      </c>
      <c r="B46" s="284" t="s">
        <v>227</v>
      </c>
      <c r="C46" s="106">
        <v>151.592597305298</v>
      </c>
      <c r="D46" s="106">
        <v>612.11689337158157</v>
      </c>
      <c r="E46" s="187">
        <f t="shared" si="0"/>
        <v>303.79075512428653</v>
      </c>
      <c r="F46" s="171">
        <f t="shared" si="1"/>
        <v>2.6005212703555692E-4</v>
      </c>
      <c r="H46" s="260"/>
    </row>
    <row r="47" spans="1:8" x14ac:dyDescent="0.25">
      <c r="A47" s="160" t="s">
        <v>228</v>
      </c>
      <c r="B47" s="284" t="s">
        <v>229</v>
      </c>
      <c r="C47" s="106">
        <v>1235569.2300240395</v>
      </c>
      <c r="D47" s="106">
        <v>1210495.1358516349</v>
      </c>
      <c r="E47" s="187">
        <f t="shared" si="0"/>
        <v>-2.0293556656405798</v>
      </c>
      <c r="F47" s="171">
        <f t="shared" si="1"/>
        <v>0.51426751696153683</v>
      </c>
      <c r="H47" s="260"/>
    </row>
    <row r="48" spans="1:8" x14ac:dyDescent="0.25">
      <c r="A48" s="160" t="s">
        <v>329</v>
      </c>
      <c r="B48" s="284" t="s">
        <v>330</v>
      </c>
      <c r="C48" s="106">
        <v>143.31613743209837</v>
      </c>
      <c r="D48" s="106">
        <v>33.944489425659171</v>
      </c>
      <c r="E48" s="187">
        <f t="shared" si="0"/>
        <v>-76.314956547205512</v>
      </c>
      <c r="F48" s="171">
        <f t="shared" si="1"/>
        <v>1.4420998296023274E-5</v>
      </c>
      <c r="H48" s="260"/>
    </row>
    <row r="49" spans="1:8" x14ac:dyDescent="0.25">
      <c r="A49" s="160" t="s">
        <v>230</v>
      </c>
      <c r="B49" s="284" t="s">
        <v>231</v>
      </c>
      <c r="C49" s="106">
        <v>509506.10063642333</v>
      </c>
      <c r="D49" s="106">
        <v>561366.17856823083</v>
      </c>
      <c r="E49" s="187">
        <f t="shared" si="0"/>
        <v>10.17849989765169</v>
      </c>
      <c r="F49" s="171">
        <f t="shared" si="1"/>
        <v>0.23849116135056866</v>
      </c>
      <c r="H49" s="260"/>
    </row>
    <row r="50" spans="1:8" x14ac:dyDescent="0.25">
      <c r="A50" s="160" t="s">
        <v>340</v>
      </c>
      <c r="B50" s="284" t="s">
        <v>341</v>
      </c>
      <c r="C50" s="106">
        <v>1.4732500000000004</v>
      </c>
      <c r="D50" s="106">
        <v>352.611423828125</v>
      </c>
      <c r="E50" s="187">
        <f t="shared" si="0"/>
        <v>23834.25581728321</v>
      </c>
      <c r="F50" s="171">
        <f t="shared" si="1"/>
        <v>1.4980365968739223E-4</v>
      </c>
      <c r="H50" s="260"/>
    </row>
    <row r="51" spans="1:8" x14ac:dyDescent="0.25">
      <c r="A51" s="160" t="s">
        <v>232</v>
      </c>
      <c r="B51" s="284" t="s">
        <v>233</v>
      </c>
      <c r="C51" s="106">
        <v>1063.6191509399416</v>
      </c>
      <c r="D51" s="106">
        <v>625.342574432373</v>
      </c>
      <c r="E51" s="187">
        <f t="shared" si="0"/>
        <v>-41.206156933170554</v>
      </c>
      <c r="F51" s="171">
        <f t="shared" si="1"/>
        <v>2.6567093371871906E-4</v>
      </c>
      <c r="H51" s="260"/>
    </row>
    <row r="52" spans="1:8" x14ac:dyDescent="0.25">
      <c r="A52" s="160" t="s">
        <v>342</v>
      </c>
      <c r="B52" s="284" t="s">
        <v>343</v>
      </c>
      <c r="C52" s="106">
        <v>6721.6913581237795</v>
      </c>
      <c r="D52" s="106">
        <v>12993.558494995117</v>
      </c>
      <c r="E52" s="187">
        <f t="shared" si="0"/>
        <v>93.307871526877108</v>
      </c>
      <c r="F52" s="171">
        <f t="shared" si="1"/>
        <v>5.520191585912021E-3</v>
      </c>
      <c r="H52" s="260"/>
    </row>
    <row r="53" spans="1:8" x14ac:dyDescent="0.25">
      <c r="A53" s="160" t="s">
        <v>234</v>
      </c>
      <c r="B53" s="284" t="s">
        <v>235</v>
      </c>
      <c r="C53" s="106">
        <v>1086826.2931877533</v>
      </c>
      <c r="D53" s="106">
        <v>1196961.2862207796</v>
      </c>
      <c r="E53" s="187">
        <f t="shared" si="0"/>
        <v>10.133633472373134</v>
      </c>
      <c r="F53" s="171">
        <f t="shared" si="1"/>
        <v>0.50851778774871015</v>
      </c>
      <c r="H53" s="260"/>
    </row>
    <row r="54" spans="1:8" x14ac:dyDescent="0.25">
      <c r="A54" s="160" t="s">
        <v>236</v>
      </c>
      <c r="B54" s="284" t="s">
        <v>237</v>
      </c>
      <c r="C54" s="106">
        <v>70252.695261484871</v>
      </c>
      <c r="D54" s="106">
        <v>65861.455159978927</v>
      </c>
      <c r="E54" s="187">
        <f t="shared" si="0"/>
        <v>-6.2506357729927231</v>
      </c>
      <c r="F54" s="171">
        <f t="shared" si="1"/>
        <v>2.7980622148280416E-2</v>
      </c>
      <c r="H54" s="260"/>
    </row>
    <row r="55" spans="1:8" x14ac:dyDescent="0.25">
      <c r="A55" s="160" t="s">
        <v>331</v>
      </c>
      <c r="B55" s="284" t="s">
        <v>332</v>
      </c>
      <c r="C55" s="106">
        <v>376368.97213537601</v>
      </c>
      <c r="D55" s="106">
        <v>389557.25202981167</v>
      </c>
      <c r="E55" s="187">
        <f t="shared" si="0"/>
        <v>3.50408266112116</v>
      </c>
      <c r="F55" s="171">
        <f t="shared" si="1"/>
        <v>0.16549974864193528</v>
      </c>
      <c r="H55" s="260"/>
    </row>
    <row r="56" spans="1:8" x14ac:dyDescent="0.25">
      <c r="A56" s="160" t="s">
        <v>238</v>
      </c>
      <c r="B56" s="284" t="s">
        <v>239</v>
      </c>
      <c r="C56" s="106">
        <v>2040179.2314870525</v>
      </c>
      <c r="D56" s="106">
        <v>2032174.8692364043</v>
      </c>
      <c r="E56" s="187">
        <f t="shared" si="0"/>
        <v>-0.39233622846037974</v>
      </c>
      <c r="F56" s="171">
        <f t="shared" si="1"/>
        <v>0.86335045311733716</v>
      </c>
      <c r="H56" s="260"/>
    </row>
    <row r="57" spans="1:8" x14ac:dyDescent="0.25">
      <c r="A57" s="160" t="s">
        <v>240</v>
      </c>
      <c r="B57" s="284" t="s">
        <v>241</v>
      </c>
      <c r="C57" s="106">
        <v>1481521.7782021964</v>
      </c>
      <c r="D57" s="106">
        <v>1535856.0068290641</v>
      </c>
      <c r="E57" s="187">
        <f t="shared" si="0"/>
        <v>3.6674606763325244</v>
      </c>
      <c r="F57" s="171">
        <f t="shared" si="1"/>
        <v>0.65249403458920741</v>
      </c>
      <c r="H57" s="260"/>
    </row>
    <row r="58" spans="1:8" x14ac:dyDescent="0.25">
      <c r="A58" s="160" t="s">
        <v>242</v>
      </c>
      <c r="B58" s="284" t="s">
        <v>243</v>
      </c>
      <c r="C58" s="106">
        <v>23714.614376693724</v>
      </c>
      <c r="D58" s="106">
        <v>29691.217096466011</v>
      </c>
      <c r="E58" s="187">
        <f t="shared" si="0"/>
        <v>25.202192305711606</v>
      </c>
      <c r="F58" s="171">
        <f t="shared" si="1"/>
        <v>1.2614035397195508E-2</v>
      </c>
      <c r="H58" s="260"/>
    </row>
    <row r="59" spans="1:8" x14ac:dyDescent="0.25">
      <c r="A59" s="160" t="s">
        <v>244</v>
      </c>
      <c r="B59" s="284" t="s">
        <v>245</v>
      </c>
      <c r="C59" s="106">
        <v>753823.34931782482</v>
      </c>
      <c r="D59" s="106">
        <v>902700.27389249427</v>
      </c>
      <c r="E59" s="187">
        <f t="shared" si="0"/>
        <v>19.749577233100581</v>
      </c>
      <c r="F59" s="171">
        <f t="shared" si="1"/>
        <v>0.38350375368388995</v>
      </c>
      <c r="H59" s="260"/>
    </row>
    <row r="60" spans="1:8" x14ac:dyDescent="0.25">
      <c r="A60" s="160" t="s">
        <v>246</v>
      </c>
      <c r="B60" s="284" t="s">
        <v>247</v>
      </c>
      <c r="C60" s="106">
        <v>3188152.3938307832</v>
      </c>
      <c r="D60" s="106">
        <v>3445950.9784644949</v>
      </c>
      <c r="E60" s="187">
        <f t="shared" si="0"/>
        <v>8.0861437217544392</v>
      </c>
      <c r="F60" s="171">
        <f t="shared" si="1"/>
        <v>1.4639799870152621</v>
      </c>
      <c r="H60" s="260"/>
    </row>
    <row r="61" spans="1:8" x14ac:dyDescent="0.25">
      <c r="A61" s="160" t="s">
        <v>248</v>
      </c>
      <c r="B61" s="284" t="s">
        <v>249</v>
      </c>
      <c r="C61" s="106">
        <v>244543.67415025184</v>
      </c>
      <c r="D61" s="106">
        <v>350850.19998744153</v>
      </c>
      <c r="E61" s="187">
        <f t="shared" si="0"/>
        <v>43.471386535181068</v>
      </c>
      <c r="F61" s="171">
        <f t="shared" si="1"/>
        <v>0.14905542024013124</v>
      </c>
      <c r="H61" s="260"/>
    </row>
    <row r="62" spans="1:8" x14ac:dyDescent="0.25">
      <c r="A62" s="160" t="s">
        <v>250</v>
      </c>
      <c r="B62" s="284" t="s">
        <v>251</v>
      </c>
      <c r="C62" s="106">
        <v>155150.51585556025</v>
      </c>
      <c r="D62" s="106">
        <v>178021.8116415535</v>
      </c>
      <c r="E62" s="187">
        <f t="shared" si="0"/>
        <v>14.741359807843395</v>
      </c>
      <c r="F62" s="171">
        <f t="shared" si="1"/>
        <v>7.5630898734249136E-2</v>
      </c>
      <c r="H62" s="260"/>
    </row>
    <row r="63" spans="1:8" x14ac:dyDescent="0.25">
      <c r="A63" s="160" t="s">
        <v>307</v>
      </c>
      <c r="B63" s="284" t="s">
        <v>308</v>
      </c>
      <c r="C63" s="106">
        <v>651655.9522096077</v>
      </c>
      <c r="D63" s="106">
        <v>619054.25858174334</v>
      </c>
      <c r="E63" s="187">
        <f t="shared" si="0"/>
        <v>-5.0028996922870022</v>
      </c>
      <c r="F63" s="171">
        <f t="shared" si="1"/>
        <v>0.26299940164676405</v>
      </c>
      <c r="H63" s="260"/>
    </row>
    <row r="64" spans="1:8" x14ac:dyDescent="0.25">
      <c r="A64" s="160" t="s">
        <v>309</v>
      </c>
      <c r="B64" s="284" t="s">
        <v>310</v>
      </c>
      <c r="C64" s="106">
        <v>1108325.6295032974</v>
      </c>
      <c r="D64" s="106">
        <v>1411158.5432020952</v>
      </c>
      <c r="E64" s="187">
        <f t="shared" si="0"/>
        <v>27.323460329480426</v>
      </c>
      <c r="F64" s="171">
        <f t="shared" si="1"/>
        <v>0.59951748549657013</v>
      </c>
      <c r="H64" s="260"/>
    </row>
    <row r="65" spans="1:8" x14ac:dyDescent="0.25">
      <c r="A65" s="160" t="s">
        <v>311</v>
      </c>
      <c r="B65" s="284" t="s">
        <v>312</v>
      </c>
      <c r="C65" s="106">
        <v>5513765.6417388748</v>
      </c>
      <c r="D65" s="106">
        <v>7094133.6757670538</v>
      </c>
      <c r="E65" s="187">
        <f t="shared" si="0"/>
        <v>28.662227173111745</v>
      </c>
      <c r="F65" s="171">
        <f t="shared" si="1"/>
        <v>3.0138762250070683</v>
      </c>
      <c r="H65" s="260"/>
    </row>
    <row r="66" spans="1:8" x14ac:dyDescent="0.25">
      <c r="A66" s="160" t="s">
        <v>252</v>
      </c>
      <c r="B66" s="284" t="s">
        <v>253</v>
      </c>
      <c r="C66" s="106">
        <v>6938936.5014873976</v>
      </c>
      <c r="D66" s="106">
        <v>7353439.7199181467</v>
      </c>
      <c r="E66" s="187">
        <f t="shared" si="0"/>
        <v>5.973584256634993</v>
      </c>
      <c r="F66" s="171">
        <f t="shared" si="1"/>
        <v>3.1240399683457656</v>
      </c>
      <c r="H66" s="260"/>
    </row>
    <row r="67" spans="1:8" x14ac:dyDescent="0.25">
      <c r="A67" s="160" t="s">
        <v>254</v>
      </c>
      <c r="B67" s="284" t="s">
        <v>255</v>
      </c>
      <c r="C67" s="106">
        <v>12595131.751703041</v>
      </c>
      <c r="D67" s="106">
        <v>11731748.312315719</v>
      </c>
      <c r="E67" s="187">
        <f t="shared" si="0"/>
        <v>-6.8548980384471037</v>
      </c>
      <c r="F67" s="171">
        <f t="shared" si="1"/>
        <v>4.9841233520923263</v>
      </c>
      <c r="H67" s="260"/>
    </row>
    <row r="68" spans="1:8" x14ac:dyDescent="0.25">
      <c r="A68" s="160" t="s">
        <v>256</v>
      </c>
      <c r="B68" s="284" t="s">
        <v>257</v>
      </c>
      <c r="C68" s="106">
        <v>818802.03208518343</v>
      </c>
      <c r="D68" s="106">
        <v>726916.93510806561</v>
      </c>
      <c r="E68" s="187">
        <f t="shared" si="0"/>
        <v>-11.221894105846403</v>
      </c>
      <c r="F68" s="171">
        <f t="shared" si="1"/>
        <v>0.30882384917004263</v>
      </c>
      <c r="H68" s="260"/>
    </row>
    <row r="69" spans="1:8" x14ac:dyDescent="0.25">
      <c r="A69" s="160" t="s">
        <v>258</v>
      </c>
      <c r="B69" s="284" t="s">
        <v>259</v>
      </c>
      <c r="C69" s="106">
        <v>5117148.3355901185</v>
      </c>
      <c r="D69" s="106">
        <v>4771296.0572729502</v>
      </c>
      <c r="E69" s="187">
        <f t="shared" si="0"/>
        <v>-6.7586916703536275</v>
      </c>
      <c r="F69" s="171">
        <f t="shared" si="1"/>
        <v>2.0270404261772046</v>
      </c>
      <c r="H69" s="260"/>
    </row>
    <row r="70" spans="1:8" x14ac:dyDescent="0.25">
      <c r="A70" s="160" t="s">
        <v>260</v>
      </c>
      <c r="B70" s="284" t="s">
        <v>261</v>
      </c>
      <c r="C70" s="106">
        <v>499919.64189178025</v>
      </c>
      <c r="D70" s="106">
        <v>580773.48723154783</v>
      </c>
      <c r="E70" s="187">
        <f t="shared" si="0"/>
        <v>16.173368390528324</v>
      </c>
      <c r="F70" s="171">
        <f t="shared" si="1"/>
        <v>0.24673617460307415</v>
      </c>
      <c r="H70" s="260"/>
    </row>
    <row r="71" spans="1:8" x14ac:dyDescent="0.25">
      <c r="A71" s="160" t="s">
        <v>333</v>
      </c>
      <c r="B71" s="284" t="s">
        <v>334</v>
      </c>
      <c r="C71" s="106">
        <v>144756.19387540713</v>
      </c>
      <c r="D71" s="106">
        <v>91654.339109655775</v>
      </c>
      <c r="E71" s="187">
        <f t="shared" ref="E71:E102" si="2">D71/C71*100-100</f>
        <v>-36.683649482699551</v>
      </c>
      <c r="F71" s="171">
        <f t="shared" ref="F71:F102" si="3">D71/D$102*100</f>
        <v>3.8938487232757016E-2</v>
      </c>
      <c r="H71" s="260"/>
    </row>
    <row r="72" spans="1:8" x14ac:dyDescent="0.25">
      <c r="A72" s="160" t="s">
        <v>262</v>
      </c>
      <c r="B72" s="284" t="s">
        <v>263</v>
      </c>
      <c r="C72" s="106">
        <v>91683.401767682983</v>
      </c>
      <c r="D72" s="106">
        <v>20575.434646530182</v>
      </c>
      <c r="E72" s="187">
        <f t="shared" si="2"/>
        <v>-77.558168381812038</v>
      </c>
      <c r="F72" s="171">
        <f t="shared" si="3"/>
        <v>8.7412806319383304E-3</v>
      </c>
      <c r="H72" s="260"/>
    </row>
    <row r="73" spans="1:8" x14ac:dyDescent="0.25">
      <c r="A73" s="160" t="s">
        <v>264</v>
      </c>
      <c r="B73" s="284" t="s">
        <v>265</v>
      </c>
      <c r="C73" s="106">
        <v>566819.67098870245</v>
      </c>
      <c r="D73" s="106">
        <v>584932.85600220878</v>
      </c>
      <c r="E73" s="187">
        <f t="shared" si="2"/>
        <v>3.1955815827477494</v>
      </c>
      <c r="F73" s="171">
        <f t="shared" si="3"/>
        <v>0.24850324345487113</v>
      </c>
      <c r="H73" s="260"/>
    </row>
    <row r="74" spans="1:8" x14ac:dyDescent="0.25">
      <c r="A74" s="160" t="s">
        <v>266</v>
      </c>
      <c r="B74" s="284" t="s">
        <v>267</v>
      </c>
      <c r="C74" s="106">
        <v>804206.62307139498</v>
      </c>
      <c r="D74" s="106">
        <v>933668.70683372533</v>
      </c>
      <c r="E74" s="187">
        <f t="shared" si="2"/>
        <v>16.098112108041789</v>
      </c>
      <c r="F74" s="171">
        <f t="shared" si="3"/>
        <v>0.39666040226610183</v>
      </c>
      <c r="H74" s="260"/>
    </row>
    <row r="75" spans="1:8" x14ac:dyDescent="0.25">
      <c r="A75" s="160" t="s">
        <v>268</v>
      </c>
      <c r="B75" s="284" t="s">
        <v>269</v>
      </c>
      <c r="C75" s="106">
        <v>911923.11747348111</v>
      </c>
      <c r="D75" s="106">
        <v>1037739.9328042996</v>
      </c>
      <c r="E75" s="187">
        <f t="shared" si="2"/>
        <v>13.79686652526135</v>
      </c>
      <c r="F75" s="171">
        <f t="shared" si="3"/>
        <v>0.44087408754404911</v>
      </c>
      <c r="H75" s="260"/>
    </row>
    <row r="76" spans="1:8" x14ac:dyDescent="0.25">
      <c r="A76" s="160" t="s">
        <v>270</v>
      </c>
      <c r="B76" s="284" t="s">
        <v>271</v>
      </c>
      <c r="C76" s="106">
        <v>907069.54171271133</v>
      </c>
      <c r="D76" s="106">
        <v>1723117.4978622361</v>
      </c>
      <c r="E76" s="187">
        <f t="shared" si="2"/>
        <v>89.965313421138433</v>
      </c>
      <c r="F76" s="171">
        <f t="shared" si="3"/>
        <v>0.73205032454355878</v>
      </c>
      <c r="H76" s="260"/>
    </row>
    <row r="77" spans="1:8" x14ac:dyDescent="0.25">
      <c r="A77" s="160" t="s">
        <v>272</v>
      </c>
      <c r="B77" s="284" t="s">
        <v>273</v>
      </c>
      <c r="C77" s="106">
        <v>9498795.3289477099</v>
      </c>
      <c r="D77" s="106">
        <v>13476248.68874957</v>
      </c>
      <c r="E77" s="187">
        <f t="shared" si="2"/>
        <v>41.873239943180124</v>
      </c>
      <c r="F77" s="171">
        <f t="shared" si="3"/>
        <v>5.7252579922542024</v>
      </c>
      <c r="H77" s="260"/>
    </row>
    <row r="78" spans="1:8" x14ac:dyDescent="0.25">
      <c r="A78" s="160" t="s">
        <v>274</v>
      </c>
      <c r="B78" s="284" t="s">
        <v>275</v>
      </c>
      <c r="C78" s="106">
        <v>3727157.9077061303</v>
      </c>
      <c r="D78" s="106">
        <v>4076343.4949971568</v>
      </c>
      <c r="E78" s="187">
        <f t="shared" si="2"/>
        <v>9.3686824099688266</v>
      </c>
      <c r="F78" s="171">
        <f t="shared" si="3"/>
        <v>1.7317963413208122</v>
      </c>
      <c r="H78" s="260"/>
    </row>
    <row r="79" spans="1:8" x14ac:dyDescent="0.25">
      <c r="A79" s="160" t="s">
        <v>276</v>
      </c>
      <c r="B79" s="284" t="s">
        <v>32</v>
      </c>
      <c r="C79" s="106">
        <v>12938.103855354197</v>
      </c>
      <c r="D79" s="106">
        <v>65489.37435938463</v>
      </c>
      <c r="E79" s="187">
        <f t="shared" si="2"/>
        <v>406.174437085563</v>
      </c>
      <c r="F79" s="171">
        <f t="shared" si="3"/>
        <v>2.7822547106288554E-2</v>
      </c>
      <c r="H79" s="260"/>
    </row>
    <row r="80" spans="1:8" x14ac:dyDescent="0.25">
      <c r="A80" s="160" t="s">
        <v>313</v>
      </c>
      <c r="B80" s="284" t="s">
        <v>314</v>
      </c>
      <c r="C80" s="106">
        <v>750.19151139068595</v>
      </c>
      <c r="D80" s="106">
        <v>976.24244194030769</v>
      </c>
      <c r="E80" s="187">
        <f t="shared" si="2"/>
        <v>30.132429801901424</v>
      </c>
      <c r="F80" s="171">
        <f t="shared" si="3"/>
        <v>4.1474745473958142E-4</v>
      </c>
      <c r="H80" s="260"/>
    </row>
    <row r="81" spans="1:8" x14ac:dyDescent="0.25">
      <c r="A81" s="160" t="s">
        <v>277</v>
      </c>
      <c r="B81" s="284" t="s">
        <v>53</v>
      </c>
      <c r="C81" s="106">
        <v>835595.73496293416</v>
      </c>
      <c r="D81" s="106">
        <v>931945.83931310091</v>
      </c>
      <c r="E81" s="187">
        <f t="shared" si="2"/>
        <v>11.530708010906807</v>
      </c>
      <c r="F81" s="171">
        <f t="shared" si="3"/>
        <v>0.39592845814204564</v>
      </c>
      <c r="H81" s="260"/>
    </row>
    <row r="82" spans="1:8" x14ac:dyDescent="0.25">
      <c r="A82" s="160" t="s">
        <v>278</v>
      </c>
      <c r="B82" s="284" t="s">
        <v>279</v>
      </c>
      <c r="C82" s="106">
        <v>1555.5331799926757</v>
      </c>
      <c r="D82" s="106">
        <v>78.522309997558594</v>
      </c>
      <c r="E82" s="187">
        <f t="shared" si="2"/>
        <v>-94.952064603473886</v>
      </c>
      <c r="F82" s="171">
        <f t="shared" si="3"/>
        <v>3.3359467702543419E-5</v>
      </c>
      <c r="H82" s="260"/>
    </row>
    <row r="83" spans="1:8" x14ac:dyDescent="0.25">
      <c r="A83" s="160" t="s">
        <v>280</v>
      </c>
      <c r="B83" s="284" t="s">
        <v>58</v>
      </c>
      <c r="C83" s="106">
        <v>94.202663604736358</v>
      </c>
      <c r="D83" s="106">
        <v>25.982679077148401</v>
      </c>
      <c r="E83" s="187">
        <f t="shared" si="2"/>
        <v>-72.418318035922255</v>
      </c>
      <c r="F83" s="171">
        <f t="shared" si="3"/>
        <v>1.1038497766133372E-5</v>
      </c>
      <c r="H83" s="260"/>
    </row>
    <row r="84" spans="1:8" x14ac:dyDescent="0.25">
      <c r="A84" s="160" t="s">
        <v>344</v>
      </c>
      <c r="B84" s="284" t="s">
        <v>345</v>
      </c>
      <c r="C84" s="106">
        <v>5860.7354758911169</v>
      </c>
      <c r="D84" s="106">
        <v>2136.2044118499753</v>
      </c>
      <c r="E84" s="187">
        <f t="shared" si="2"/>
        <v>-63.550574486128497</v>
      </c>
      <c r="F84" s="171">
        <f t="shared" si="3"/>
        <v>9.0754642961160591E-4</v>
      </c>
      <c r="H84" s="260"/>
    </row>
    <row r="85" spans="1:8" x14ac:dyDescent="0.25">
      <c r="A85" s="160" t="s">
        <v>346</v>
      </c>
      <c r="B85" s="284" t="s">
        <v>347</v>
      </c>
      <c r="C85" s="106">
        <v>580.8873024520874</v>
      </c>
      <c r="D85" s="106">
        <v>550.92966650390633</v>
      </c>
      <c r="E85" s="187">
        <f t="shared" si="2"/>
        <v>-5.1572199670609962</v>
      </c>
      <c r="F85" s="171">
        <f t="shared" si="3"/>
        <v>2.3405730698296457E-4</v>
      </c>
      <c r="H85" s="260"/>
    </row>
    <row r="86" spans="1:8" x14ac:dyDescent="0.25">
      <c r="A86" s="160" t="s">
        <v>281</v>
      </c>
      <c r="B86" s="284" t="s">
        <v>282</v>
      </c>
      <c r="C86" s="106">
        <v>704698.77694027184</v>
      </c>
      <c r="D86" s="106">
        <v>784276.85971678735</v>
      </c>
      <c r="E86" s="187">
        <f t="shared" si="2"/>
        <v>11.29249622399449</v>
      </c>
      <c r="F86" s="171">
        <f t="shared" si="3"/>
        <v>0.33319267571710259</v>
      </c>
      <c r="H86" s="260"/>
    </row>
    <row r="87" spans="1:8" x14ac:dyDescent="0.25">
      <c r="A87" s="160" t="s">
        <v>283</v>
      </c>
      <c r="B87" s="284" t="s">
        <v>284</v>
      </c>
      <c r="C87" s="106">
        <v>1533774.9126079602</v>
      </c>
      <c r="D87" s="106">
        <v>1638701.3362491534</v>
      </c>
      <c r="E87" s="187">
        <f t="shared" si="2"/>
        <v>6.8410574966819127</v>
      </c>
      <c r="F87" s="171">
        <f t="shared" si="3"/>
        <v>0.69618690920348691</v>
      </c>
      <c r="H87" s="260"/>
    </row>
    <row r="88" spans="1:8" x14ac:dyDescent="0.25">
      <c r="A88" s="160" t="s">
        <v>285</v>
      </c>
      <c r="B88" s="284" t="s">
        <v>286</v>
      </c>
      <c r="C88" s="106">
        <v>22182907.23328989</v>
      </c>
      <c r="D88" s="106">
        <v>25203974.873626616</v>
      </c>
      <c r="E88" s="187">
        <f t="shared" si="2"/>
        <v>13.618898589644772</v>
      </c>
      <c r="F88" s="171">
        <f t="shared" si="3"/>
        <v>10.707672581188769</v>
      </c>
      <c r="H88" s="260"/>
    </row>
    <row r="89" spans="1:8" x14ac:dyDescent="0.25">
      <c r="A89" s="160" t="s">
        <v>287</v>
      </c>
      <c r="B89" s="284" t="s">
        <v>288</v>
      </c>
      <c r="C89" s="106">
        <v>33974279.452102341</v>
      </c>
      <c r="D89" s="106">
        <v>46216876.527757734</v>
      </c>
      <c r="E89" s="187">
        <f t="shared" si="2"/>
        <v>36.034898379273244</v>
      </c>
      <c r="F89" s="171">
        <f t="shared" si="3"/>
        <v>19.634806972542044</v>
      </c>
      <c r="H89" s="260"/>
    </row>
    <row r="90" spans="1:8" x14ac:dyDescent="0.25">
      <c r="A90" s="160" t="s">
        <v>348</v>
      </c>
      <c r="B90" s="284" t="s">
        <v>349</v>
      </c>
      <c r="C90" s="106">
        <v>870.749171875</v>
      </c>
      <c r="D90" s="106">
        <v>1696.9716000976559</v>
      </c>
      <c r="E90" s="187">
        <f t="shared" si="2"/>
        <v>94.886386907900942</v>
      </c>
      <c r="F90" s="171">
        <f t="shared" si="3"/>
        <v>7.2094248484731662E-4</v>
      </c>
      <c r="H90" s="260"/>
    </row>
    <row r="91" spans="1:8" x14ac:dyDescent="0.25">
      <c r="A91" s="160" t="s">
        <v>289</v>
      </c>
      <c r="B91" s="284" t="s">
        <v>290</v>
      </c>
      <c r="C91" s="106">
        <v>20676797.050320748</v>
      </c>
      <c r="D91" s="106">
        <v>17983704.11313111</v>
      </c>
      <c r="E91" s="187">
        <f t="shared" si="2"/>
        <v>-13.024710406720658</v>
      </c>
      <c r="F91" s="171">
        <f t="shared" si="3"/>
        <v>7.6402081975523561</v>
      </c>
      <c r="H91" s="260"/>
    </row>
    <row r="92" spans="1:8" x14ac:dyDescent="0.25">
      <c r="A92" s="160" t="s">
        <v>315</v>
      </c>
      <c r="B92" s="284" t="s">
        <v>316</v>
      </c>
      <c r="C92" s="106">
        <v>229217.33631219435</v>
      </c>
      <c r="D92" s="106">
        <v>275928.74208766135</v>
      </c>
      <c r="E92" s="187">
        <f t="shared" si="2"/>
        <v>20.378653084008434</v>
      </c>
      <c r="F92" s="171">
        <f t="shared" si="3"/>
        <v>0.11722574081382689</v>
      </c>
      <c r="H92" s="260"/>
    </row>
    <row r="93" spans="1:8" x14ac:dyDescent="0.25">
      <c r="A93" s="160" t="s">
        <v>350</v>
      </c>
      <c r="B93" s="284" t="s">
        <v>351</v>
      </c>
      <c r="C93" s="106">
        <v>6472.6637363281197</v>
      </c>
      <c r="D93" s="106">
        <v>3155.8225662841801</v>
      </c>
      <c r="E93" s="187">
        <f t="shared" si="2"/>
        <v>-51.243835693611231</v>
      </c>
      <c r="F93" s="171">
        <f t="shared" si="3"/>
        <v>1.3407216494036923E-3</v>
      </c>
      <c r="H93" s="260"/>
    </row>
    <row r="94" spans="1:8" x14ac:dyDescent="0.25">
      <c r="A94" s="160" t="s">
        <v>291</v>
      </c>
      <c r="B94" s="284" t="s">
        <v>292</v>
      </c>
      <c r="C94" s="106">
        <v>3689489.0890520653</v>
      </c>
      <c r="D94" s="106">
        <v>4143205.9243209022</v>
      </c>
      <c r="E94" s="187">
        <f t="shared" si="2"/>
        <v>12.297551891809761</v>
      </c>
      <c r="F94" s="171">
        <f t="shared" si="3"/>
        <v>1.760202217964131</v>
      </c>
      <c r="H94" s="260"/>
    </row>
    <row r="95" spans="1:8" x14ac:dyDescent="0.25">
      <c r="A95" s="160" t="s">
        <v>335</v>
      </c>
      <c r="B95" s="284" t="s">
        <v>336</v>
      </c>
      <c r="C95" s="106">
        <v>298414.95590486529</v>
      </c>
      <c r="D95" s="106">
        <v>282578.33642786118</v>
      </c>
      <c r="E95" s="187">
        <f t="shared" si="2"/>
        <v>-5.30691212475719</v>
      </c>
      <c r="F95" s="171">
        <f t="shared" si="3"/>
        <v>0.12005075866714537</v>
      </c>
      <c r="H95" s="260"/>
    </row>
    <row r="96" spans="1:8" x14ac:dyDescent="0.25">
      <c r="A96" s="160" t="s">
        <v>293</v>
      </c>
      <c r="B96" s="284" t="s">
        <v>294</v>
      </c>
      <c r="C96" s="106">
        <v>123314.08959823415</v>
      </c>
      <c r="D96" s="106">
        <v>110164.14397750849</v>
      </c>
      <c r="E96" s="187">
        <f t="shared" si="2"/>
        <v>-10.663781943790113</v>
      </c>
      <c r="F96" s="171">
        <f t="shared" si="3"/>
        <v>4.680220440675141E-2</v>
      </c>
      <c r="H96" s="260"/>
    </row>
    <row r="97" spans="1:8" x14ac:dyDescent="0.25">
      <c r="A97" s="160" t="s">
        <v>317</v>
      </c>
      <c r="B97" s="284" t="s">
        <v>318</v>
      </c>
      <c r="C97" s="106">
        <v>174033.70203445436</v>
      </c>
      <c r="D97" s="106">
        <v>319474.40275122062</v>
      </c>
      <c r="E97" s="187">
        <f t="shared" si="2"/>
        <v>83.57042286440165</v>
      </c>
      <c r="F97" s="171">
        <f t="shared" si="3"/>
        <v>0.1357257067539156</v>
      </c>
      <c r="H97" s="260"/>
    </row>
    <row r="98" spans="1:8" x14ac:dyDescent="0.25">
      <c r="A98" s="160" t="s">
        <v>295</v>
      </c>
      <c r="B98" s="284" t="s">
        <v>296</v>
      </c>
      <c r="C98" s="106">
        <v>2639270.8318177117</v>
      </c>
      <c r="D98" s="106">
        <v>2501952.6916310377</v>
      </c>
      <c r="E98" s="187">
        <f t="shared" si="2"/>
        <v>-5.2028817403366219</v>
      </c>
      <c r="F98" s="171">
        <f t="shared" si="3"/>
        <v>1.0629311594673185</v>
      </c>
      <c r="H98" s="260"/>
    </row>
    <row r="99" spans="1:8" x14ac:dyDescent="0.25">
      <c r="A99" s="160" t="s">
        <v>297</v>
      </c>
      <c r="B99" s="284" t="s">
        <v>298</v>
      </c>
      <c r="C99" s="106">
        <v>1717776.3331921485</v>
      </c>
      <c r="D99" s="106">
        <v>1794752.1688850897</v>
      </c>
      <c r="E99" s="187">
        <f t="shared" si="2"/>
        <v>4.4811326251012389</v>
      </c>
      <c r="F99" s="171">
        <f t="shared" si="3"/>
        <v>0.7624836433601283</v>
      </c>
      <c r="H99" s="260"/>
    </row>
    <row r="100" spans="1:8" x14ac:dyDescent="0.25">
      <c r="A100" s="160" t="s">
        <v>299</v>
      </c>
      <c r="B100" s="284" t="s">
        <v>300</v>
      </c>
      <c r="C100" s="106">
        <v>3298017.6493552015</v>
      </c>
      <c r="D100" s="106">
        <v>4572871.5663502868</v>
      </c>
      <c r="E100" s="187">
        <f t="shared" si="2"/>
        <v>38.655157507854256</v>
      </c>
      <c r="F100" s="171">
        <f t="shared" si="3"/>
        <v>1.9427416403094173</v>
      </c>
      <c r="H100" s="260"/>
    </row>
    <row r="101" spans="1:8" x14ac:dyDescent="0.25">
      <c r="A101" s="160" t="s">
        <v>301</v>
      </c>
      <c r="B101" s="284" t="s">
        <v>302</v>
      </c>
      <c r="C101" s="106">
        <v>1906.9245547332803</v>
      </c>
      <c r="D101" s="106">
        <v>730.60076695251462</v>
      </c>
      <c r="E101" s="187">
        <f t="shared" si="2"/>
        <v>-61.686960024766002</v>
      </c>
      <c r="F101" s="171">
        <f t="shared" si="3"/>
        <v>3.103888906141917E-4</v>
      </c>
      <c r="H101" s="260"/>
    </row>
    <row r="102" spans="1:8" s="176" customFormat="1" x14ac:dyDescent="0.25">
      <c r="A102" s="174"/>
      <c r="B102" s="285" t="s">
        <v>35</v>
      </c>
      <c r="C102" s="58">
        <f>SUM(C6:C101)</f>
        <v>192454685.19779548</v>
      </c>
      <c r="D102" s="58">
        <v>235382382.88967612</v>
      </c>
      <c r="E102" s="280">
        <f t="shared" si="2"/>
        <v>22.30535341229114</v>
      </c>
      <c r="F102" s="80">
        <f t="shared" si="3"/>
        <v>100</v>
      </c>
      <c r="G102"/>
      <c r="H102" s="260"/>
    </row>
  </sheetData>
  <mergeCells count="5">
    <mergeCell ref="A1:F1"/>
    <mergeCell ref="C4:D4"/>
    <mergeCell ref="E4:E5"/>
    <mergeCell ref="F4:F5"/>
    <mergeCell ref="A2:F2"/>
  </mergeCells>
  <conditionalFormatting sqref="A6:A101">
    <cfRule type="duplicateValues" dxfId="39" priority="3"/>
    <cfRule type="duplicateValues" dxfId="38" priority="16"/>
  </conditionalFormatting>
  <conditionalFormatting sqref="A19">
    <cfRule type="duplicateValues" dxfId="37" priority="1"/>
    <cfRule type="duplicateValues" dxfId="36" priority="13"/>
  </conditionalFormatting>
  <conditionalFormatting sqref="A6:B101 B102">
    <cfRule type="duplicateValues" dxfId="35" priority="22"/>
  </conditionalFormatting>
  <conditionalFormatting sqref="A19:B19">
    <cfRule type="duplicateValues" dxfId="34" priority="21"/>
  </conditionalFormatting>
  <conditionalFormatting sqref="C1 C4:D4">
    <cfRule type="top10" dxfId="33" priority="36" rank="10"/>
  </conditionalFormatting>
  <conditionalFormatting sqref="C4:C5">
    <cfRule type="top10" dxfId="32" priority="8" rank="10"/>
    <cfRule type="top10" dxfId="31" priority="12" rank="10"/>
    <cfRule type="top10" dxfId="30" priority="20" rank="10"/>
  </conditionalFormatting>
  <conditionalFormatting sqref="C5">
    <cfRule type="top10" dxfId="29" priority="5" rank="10"/>
    <cfRule type="top10" dxfId="28" priority="9" rank="10"/>
    <cfRule type="top10" dxfId="27" priority="17" rank="10"/>
    <cfRule type="top10" dxfId="26" priority="35" rank="10"/>
  </conditionalFormatting>
  <conditionalFormatting sqref="C6:C101">
    <cfRule type="duplicateValues" dxfId="25" priority="2"/>
    <cfRule type="duplicateValues" dxfId="24" priority="15"/>
  </conditionalFormatting>
  <conditionalFormatting sqref="C4:D4">
    <cfRule type="top10" dxfId="23" priority="6" rank="10"/>
    <cfRule type="top10" dxfId="22" priority="7" rank="10"/>
    <cfRule type="top10" dxfId="21" priority="10" rank="10"/>
    <cfRule type="top10" dxfId="20" priority="11" rank="10"/>
    <cfRule type="top10" dxfId="19" priority="18" rank="10"/>
    <cfRule type="top10" dxfId="18" priority="19" rank="10"/>
    <cfRule type="top10" dxfId="17" priority="34" rank="10"/>
  </conditionalFormatting>
  <conditionalFormatting sqref="D6:D101">
    <cfRule type="duplicateValues" dxfId="16" priority="14"/>
  </conditionalFormatting>
  <conditionalFormatting sqref="D6:D102">
    <cfRule type="duplicateValues" dxfId="15" priority="4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2"/>
  <sheetViews>
    <sheetView topLeftCell="C1" workbookViewId="0">
      <selection sqref="A1:F1"/>
    </sheetView>
  </sheetViews>
  <sheetFormatPr defaultRowHeight="15" x14ac:dyDescent="0.25"/>
  <cols>
    <col min="1" max="1" width="8" bestFit="1" customWidth="1"/>
    <col min="2" max="2" width="50.85546875" style="165" customWidth="1"/>
    <col min="3" max="4" width="26.7109375" style="69" bestFit="1" customWidth="1"/>
    <col min="5" max="5" width="28.42578125" style="253" customWidth="1"/>
    <col min="6" max="6" width="19" customWidth="1"/>
    <col min="7" max="7" width="14.5703125" customWidth="1"/>
  </cols>
  <sheetData>
    <row r="1" spans="1:8" x14ac:dyDescent="0.25">
      <c r="A1" s="349" t="s">
        <v>108</v>
      </c>
      <c r="B1" s="349"/>
      <c r="C1" s="349"/>
      <c r="D1" s="349"/>
      <c r="E1" s="349"/>
      <c r="F1" s="349"/>
    </row>
    <row r="2" spans="1:8" x14ac:dyDescent="0.25">
      <c r="A2" s="352" t="s">
        <v>160</v>
      </c>
      <c r="B2" s="353"/>
      <c r="C2" s="353"/>
      <c r="D2" s="353"/>
      <c r="E2" s="353"/>
      <c r="F2" s="354"/>
    </row>
    <row r="3" spans="1:8" x14ac:dyDescent="0.25">
      <c r="A3" s="198"/>
      <c r="B3" s="197"/>
      <c r="C3" s="232" t="s">
        <v>121</v>
      </c>
      <c r="D3" s="231"/>
      <c r="E3" s="250"/>
      <c r="F3" s="200"/>
    </row>
    <row r="4" spans="1:8" ht="15" customHeight="1" x14ac:dyDescent="0.25">
      <c r="A4" s="162"/>
      <c r="B4" s="164"/>
      <c r="C4" s="345" t="s">
        <v>92</v>
      </c>
      <c r="D4" s="345"/>
      <c r="E4" s="346" t="s">
        <v>162</v>
      </c>
      <c r="F4" s="347" t="s">
        <v>163</v>
      </c>
    </row>
    <row r="5" spans="1:8" x14ac:dyDescent="0.25">
      <c r="A5" s="162" t="s">
        <v>100</v>
      </c>
      <c r="B5" s="179" t="s">
        <v>101</v>
      </c>
      <c r="C5" s="230" t="s">
        <v>161</v>
      </c>
      <c r="D5" s="230" t="s">
        <v>143</v>
      </c>
      <c r="E5" s="346"/>
      <c r="F5" s="351"/>
    </row>
    <row r="6" spans="1:8" x14ac:dyDescent="0.25">
      <c r="A6" s="184" t="s">
        <v>166</v>
      </c>
      <c r="B6" s="256" t="s">
        <v>167</v>
      </c>
      <c r="C6" s="286">
        <v>416611.24876611336</v>
      </c>
      <c r="D6" s="241">
        <v>319350.48795611568</v>
      </c>
      <c r="E6" s="287">
        <f>D6/C6*100-100</f>
        <v>-23.345687639989805</v>
      </c>
      <c r="F6" s="170">
        <f>D6/D$102*100</f>
        <v>0.12339127836793373</v>
      </c>
      <c r="H6" s="260"/>
    </row>
    <row r="7" spans="1:8" x14ac:dyDescent="0.25">
      <c r="A7" s="160" t="s">
        <v>319</v>
      </c>
      <c r="B7" s="284" t="s">
        <v>320</v>
      </c>
      <c r="C7" s="269">
        <v>10781.64978125</v>
      </c>
      <c r="D7" s="106">
        <v>7467.3816437530513</v>
      </c>
      <c r="E7" s="251">
        <f t="shared" ref="E7:E70" si="0">D7/C7*100-100</f>
        <v>-30.739897926017591</v>
      </c>
      <c r="F7" s="171">
        <f t="shared" ref="F7:F70" si="1">D7/D$102*100</f>
        <v>2.8852618105614076E-3</v>
      </c>
      <c r="H7" s="260"/>
    </row>
    <row r="8" spans="1:8" x14ac:dyDescent="0.25">
      <c r="A8" s="160" t="s">
        <v>321</v>
      </c>
      <c r="B8" s="284" t="s">
        <v>322</v>
      </c>
      <c r="C8" s="269">
        <v>180991.37391909026</v>
      </c>
      <c r="D8" s="106">
        <v>188563.16020829769</v>
      </c>
      <c r="E8" s="251">
        <f t="shared" si="0"/>
        <v>4.1835067192717617</v>
      </c>
      <c r="F8" s="171">
        <f t="shared" si="1"/>
        <v>7.2857409863725159E-2</v>
      </c>
      <c r="H8" s="260"/>
    </row>
    <row r="9" spans="1:8" x14ac:dyDescent="0.25">
      <c r="A9" s="160" t="s">
        <v>168</v>
      </c>
      <c r="B9" s="284" t="s">
        <v>169</v>
      </c>
      <c r="C9" s="269">
        <v>86757.928485061697</v>
      </c>
      <c r="D9" s="106">
        <v>84608.449073177369</v>
      </c>
      <c r="E9" s="251">
        <f t="shared" si="0"/>
        <v>-2.4775596299010658</v>
      </c>
      <c r="F9" s="171">
        <f t="shared" si="1"/>
        <v>3.2691181274481736E-2</v>
      </c>
      <c r="H9" s="260"/>
    </row>
    <row r="10" spans="1:8" x14ac:dyDescent="0.25">
      <c r="A10" s="160" t="s">
        <v>170</v>
      </c>
      <c r="B10" s="284" t="s">
        <v>171</v>
      </c>
      <c r="C10" s="269">
        <v>4564.6270749511714</v>
      </c>
      <c r="D10" s="106">
        <v>3041.9836478881834</v>
      </c>
      <c r="E10" s="251">
        <f t="shared" si="0"/>
        <v>-33.357455101176598</v>
      </c>
      <c r="F10" s="171">
        <f t="shared" si="1"/>
        <v>1.1753677080300988E-3</v>
      </c>
      <c r="H10" s="260"/>
    </row>
    <row r="11" spans="1:8" x14ac:dyDescent="0.25">
      <c r="A11" s="160" t="s">
        <v>323</v>
      </c>
      <c r="B11" s="284" t="s">
        <v>324</v>
      </c>
      <c r="C11" s="269">
        <v>8477.3639863281242</v>
      </c>
      <c r="D11" s="106">
        <v>31562.7663440094</v>
      </c>
      <c r="E11" s="251">
        <f t="shared" si="0"/>
        <v>272.31816865374986</v>
      </c>
      <c r="F11" s="171">
        <f t="shared" si="1"/>
        <v>1.2195284600757823E-2</v>
      </c>
      <c r="H11" s="260"/>
    </row>
    <row r="12" spans="1:8" x14ac:dyDescent="0.25">
      <c r="A12" s="160" t="s">
        <v>172</v>
      </c>
      <c r="B12" s="284" t="s">
        <v>173</v>
      </c>
      <c r="C12" s="269">
        <v>7916043.5857075583</v>
      </c>
      <c r="D12" s="106">
        <v>5497194.8096547667</v>
      </c>
      <c r="E12" s="251">
        <f t="shared" si="0"/>
        <v>-30.556284207682111</v>
      </c>
      <c r="F12" s="171">
        <f t="shared" si="1"/>
        <v>2.1240170927626165</v>
      </c>
      <c r="H12" s="260"/>
    </row>
    <row r="13" spans="1:8" x14ac:dyDescent="0.25">
      <c r="A13" s="160" t="s">
        <v>174</v>
      </c>
      <c r="B13" s="284" t="s">
        <v>175</v>
      </c>
      <c r="C13" s="269">
        <v>1160971.6808638517</v>
      </c>
      <c r="D13" s="106">
        <v>2152677.7256493242</v>
      </c>
      <c r="E13" s="251">
        <f t="shared" si="0"/>
        <v>85.420347552971094</v>
      </c>
      <c r="F13" s="171">
        <f t="shared" si="1"/>
        <v>0.83175591238973567</v>
      </c>
      <c r="H13" s="260"/>
    </row>
    <row r="14" spans="1:8" x14ac:dyDescent="0.25">
      <c r="A14" s="160" t="s">
        <v>176</v>
      </c>
      <c r="B14" s="284" t="s">
        <v>177</v>
      </c>
      <c r="C14" s="269">
        <v>1275901.561345059</v>
      </c>
      <c r="D14" s="106">
        <v>1178674.8062450909</v>
      </c>
      <c r="E14" s="251">
        <f t="shared" si="0"/>
        <v>-7.6202395267446263</v>
      </c>
      <c r="F14" s="171">
        <f t="shared" si="1"/>
        <v>0.45541872208644979</v>
      </c>
      <c r="H14" s="260"/>
    </row>
    <row r="15" spans="1:8" x14ac:dyDescent="0.25">
      <c r="A15" s="160" t="s">
        <v>178</v>
      </c>
      <c r="B15" s="284" t="s">
        <v>41</v>
      </c>
      <c r="C15" s="269">
        <v>2476247.8899537507</v>
      </c>
      <c r="D15" s="106">
        <v>544025.22866705316</v>
      </c>
      <c r="E15" s="251">
        <f t="shared" si="0"/>
        <v>-78.03025977834497</v>
      </c>
      <c r="F15" s="171">
        <f t="shared" si="1"/>
        <v>0.21020155271802721</v>
      </c>
      <c r="H15" s="260"/>
    </row>
    <row r="16" spans="1:8" x14ac:dyDescent="0.25">
      <c r="A16" s="160" t="s">
        <v>179</v>
      </c>
      <c r="B16" s="284" t="s">
        <v>180</v>
      </c>
      <c r="C16" s="269">
        <v>123155.30456391907</v>
      </c>
      <c r="D16" s="106">
        <v>163136.9677252426</v>
      </c>
      <c r="E16" s="251">
        <f t="shared" si="0"/>
        <v>32.464426362221843</v>
      </c>
      <c r="F16" s="171">
        <f t="shared" si="1"/>
        <v>6.3033186908586156E-2</v>
      </c>
      <c r="H16" s="260"/>
    </row>
    <row r="17" spans="1:8" x14ac:dyDescent="0.25">
      <c r="A17" s="160" t="s">
        <v>181</v>
      </c>
      <c r="B17" s="284" t="s">
        <v>182</v>
      </c>
      <c r="C17" s="269">
        <v>12052091.528103391</v>
      </c>
      <c r="D17" s="106">
        <v>11080803.672602255</v>
      </c>
      <c r="E17" s="251">
        <f t="shared" si="0"/>
        <v>-8.0590813074748127</v>
      </c>
      <c r="F17" s="171">
        <f t="shared" si="1"/>
        <v>4.2814230197587007</v>
      </c>
      <c r="H17" s="260"/>
    </row>
    <row r="18" spans="1:8" x14ac:dyDescent="0.25">
      <c r="A18" s="160" t="s">
        <v>183</v>
      </c>
      <c r="B18" s="284" t="s">
        <v>184</v>
      </c>
      <c r="C18" s="269">
        <v>60654.24882943726</v>
      </c>
      <c r="D18" s="106">
        <v>74498.821436431885</v>
      </c>
      <c r="E18" s="251">
        <f t="shared" si="0"/>
        <v>22.825396199244423</v>
      </c>
      <c r="F18" s="171">
        <f t="shared" si="1"/>
        <v>2.8785003188124034E-2</v>
      </c>
      <c r="H18" s="260"/>
    </row>
    <row r="19" spans="1:8" x14ac:dyDescent="0.25">
      <c r="A19" s="160" t="s">
        <v>185</v>
      </c>
      <c r="B19" s="284" t="s">
        <v>186</v>
      </c>
      <c r="C19" s="269">
        <v>63.995470703124994</v>
      </c>
      <c r="D19" s="106">
        <v>1456.3951824951175</v>
      </c>
      <c r="E19" s="251">
        <f t="shared" si="0"/>
        <v>2175.7785300952546</v>
      </c>
      <c r="F19" s="171">
        <f t="shared" si="1"/>
        <v>5.627248748768704E-4</v>
      </c>
      <c r="H19" s="260"/>
    </row>
    <row r="20" spans="1:8" x14ac:dyDescent="0.25">
      <c r="A20" s="160" t="s">
        <v>187</v>
      </c>
      <c r="B20" s="284" t="s">
        <v>188</v>
      </c>
      <c r="C20" s="269">
        <v>63432219.719414823</v>
      </c>
      <c r="D20" s="106">
        <v>89128471.058502167</v>
      </c>
      <c r="E20" s="251">
        <f t="shared" si="0"/>
        <v>40.509777921617399</v>
      </c>
      <c r="F20" s="171">
        <f t="shared" si="1"/>
        <v>34.437636382754611</v>
      </c>
      <c r="H20" s="260"/>
    </row>
    <row r="21" spans="1:8" x14ac:dyDescent="0.25">
      <c r="A21" s="160" t="s">
        <v>325</v>
      </c>
      <c r="B21" s="284" t="s">
        <v>326</v>
      </c>
      <c r="C21" s="269">
        <v>75062.959759696954</v>
      </c>
      <c r="D21" s="106">
        <v>39431.144531665821</v>
      </c>
      <c r="E21" s="251">
        <f t="shared" si="0"/>
        <v>-47.469238279573787</v>
      </c>
      <c r="F21" s="171">
        <f t="shared" si="1"/>
        <v>1.5235484255598206E-2</v>
      </c>
      <c r="H21" s="260"/>
    </row>
    <row r="22" spans="1:8" x14ac:dyDescent="0.25">
      <c r="A22" s="160" t="s">
        <v>189</v>
      </c>
      <c r="B22" s="284" t="s">
        <v>190</v>
      </c>
      <c r="C22" s="269">
        <v>144053.46038532443</v>
      </c>
      <c r="D22" s="106">
        <v>120042.32667729381</v>
      </c>
      <c r="E22" s="251">
        <f t="shared" si="0"/>
        <v>-16.66821029068231</v>
      </c>
      <c r="F22" s="171">
        <f t="shared" si="1"/>
        <v>4.638219356348016E-2</v>
      </c>
      <c r="H22" s="260"/>
    </row>
    <row r="23" spans="1:8" x14ac:dyDescent="0.25">
      <c r="A23" s="160" t="s">
        <v>303</v>
      </c>
      <c r="B23" s="284" t="s">
        <v>304</v>
      </c>
      <c r="C23" s="269">
        <v>368836.71000326646</v>
      </c>
      <c r="D23" s="106">
        <v>325458.88986166107</v>
      </c>
      <c r="E23" s="251">
        <f t="shared" si="0"/>
        <v>-11.76071116706936</v>
      </c>
      <c r="F23" s="171">
        <f t="shared" si="1"/>
        <v>0.12575145487724268</v>
      </c>
      <c r="H23" s="260"/>
    </row>
    <row r="24" spans="1:8" x14ac:dyDescent="0.25">
      <c r="A24" s="160" t="s">
        <v>191</v>
      </c>
      <c r="B24" s="284" t="s">
        <v>192</v>
      </c>
      <c r="C24" s="269">
        <v>551281.72591459425</v>
      </c>
      <c r="D24" s="106">
        <v>599017.69843573717</v>
      </c>
      <c r="E24" s="251">
        <f t="shared" si="0"/>
        <v>8.6590884981625891</v>
      </c>
      <c r="F24" s="171">
        <f t="shared" si="1"/>
        <v>0.23144965285025659</v>
      </c>
      <c r="H24" s="260"/>
    </row>
    <row r="25" spans="1:8" x14ac:dyDescent="0.25">
      <c r="A25" s="160" t="s">
        <v>193</v>
      </c>
      <c r="B25" s="284" t="s">
        <v>194</v>
      </c>
      <c r="C25" s="269">
        <v>217119.53520617305</v>
      </c>
      <c r="D25" s="106">
        <v>201768.83192320808</v>
      </c>
      <c r="E25" s="251">
        <f t="shared" si="0"/>
        <v>-7.0701621889473074</v>
      </c>
      <c r="F25" s="171">
        <f t="shared" si="1"/>
        <v>7.7959843634967677E-2</v>
      </c>
      <c r="H25" s="260"/>
    </row>
    <row r="26" spans="1:8" x14ac:dyDescent="0.25">
      <c r="A26" s="160" t="s">
        <v>195</v>
      </c>
      <c r="B26" s="284" t="s">
        <v>196</v>
      </c>
      <c r="C26" s="269">
        <v>3440304.9119404829</v>
      </c>
      <c r="D26" s="106">
        <v>4461307.1961052502</v>
      </c>
      <c r="E26" s="251">
        <f t="shared" si="0"/>
        <v>29.677668413084859</v>
      </c>
      <c r="F26" s="171">
        <f t="shared" si="1"/>
        <v>1.7237687709283702</v>
      </c>
      <c r="H26" s="260"/>
    </row>
    <row r="27" spans="1:8" x14ac:dyDescent="0.25">
      <c r="A27" s="160" t="s">
        <v>197</v>
      </c>
      <c r="B27" s="284" t="s">
        <v>198</v>
      </c>
      <c r="C27" s="269">
        <v>1974251.4496252211</v>
      </c>
      <c r="D27" s="106">
        <v>1791831.0185093202</v>
      </c>
      <c r="E27" s="251">
        <f t="shared" si="0"/>
        <v>-9.239979595837724</v>
      </c>
      <c r="F27" s="171">
        <f t="shared" si="1"/>
        <v>0.69233124210401786</v>
      </c>
      <c r="H27" s="260"/>
    </row>
    <row r="28" spans="1:8" x14ac:dyDescent="0.25">
      <c r="A28" s="160" t="s">
        <v>199</v>
      </c>
      <c r="B28" s="284" t="s">
        <v>200</v>
      </c>
      <c r="C28" s="269">
        <v>2032038.9405572817</v>
      </c>
      <c r="D28" s="106">
        <v>2084951.746252957</v>
      </c>
      <c r="E28" s="251">
        <f t="shared" si="0"/>
        <v>2.6039267574844871</v>
      </c>
      <c r="F28" s="171">
        <f t="shared" si="1"/>
        <v>0.80558781341508667</v>
      </c>
      <c r="H28" s="260"/>
    </row>
    <row r="29" spans="1:8" x14ac:dyDescent="0.25">
      <c r="A29" s="160" t="s">
        <v>327</v>
      </c>
      <c r="B29" s="284" t="s">
        <v>328</v>
      </c>
      <c r="C29" s="269">
        <v>52531.600523132322</v>
      </c>
      <c r="D29" s="106">
        <v>107490.07878796388</v>
      </c>
      <c r="E29" s="251">
        <f t="shared" si="0"/>
        <v>104.61984351805646</v>
      </c>
      <c r="F29" s="171">
        <f t="shared" si="1"/>
        <v>4.1532230992987848E-2</v>
      </c>
      <c r="H29" s="260"/>
    </row>
    <row r="30" spans="1:8" x14ac:dyDescent="0.25">
      <c r="A30" s="160" t="s">
        <v>201</v>
      </c>
      <c r="B30" s="284" t="s">
        <v>202</v>
      </c>
      <c r="C30" s="269">
        <v>1187770.3200894659</v>
      </c>
      <c r="D30" s="106">
        <v>1015792.1860890808</v>
      </c>
      <c r="E30" s="251">
        <f t="shared" si="0"/>
        <v>-14.479073192149755</v>
      </c>
      <c r="F30" s="171">
        <f t="shared" si="1"/>
        <v>0.39248381049886982</v>
      </c>
      <c r="H30" s="260"/>
    </row>
    <row r="31" spans="1:8" x14ac:dyDescent="0.25">
      <c r="A31" s="160" t="s">
        <v>203</v>
      </c>
      <c r="B31" s="284" t="s">
        <v>204</v>
      </c>
      <c r="C31" s="269">
        <v>0</v>
      </c>
      <c r="D31" s="106">
        <v>1.717910018920896</v>
      </c>
      <c r="E31" s="251" t="e">
        <f t="shared" si="0"/>
        <v>#DIV/0!</v>
      </c>
      <c r="F31" s="171">
        <f t="shared" si="1"/>
        <v>6.6376949887378807E-7</v>
      </c>
      <c r="H31" s="260"/>
    </row>
    <row r="32" spans="1:8" x14ac:dyDescent="0.25">
      <c r="A32" s="160" t="s">
        <v>205</v>
      </c>
      <c r="B32" s="284" t="s">
        <v>206</v>
      </c>
      <c r="C32" s="269">
        <v>5263665.4709213888</v>
      </c>
      <c r="D32" s="106">
        <v>5509685.7337501356</v>
      </c>
      <c r="E32" s="251">
        <f t="shared" si="0"/>
        <v>4.6739342419814136</v>
      </c>
      <c r="F32" s="171">
        <f t="shared" si="1"/>
        <v>2.1288433609233097</v>
      </c>
      <c r="H32" s="260"/>
    </row>
    <row r="33" spans="1:8" x14ac:dyDescent="0.25">
      <c r="A33" s="160" t="s">
        <v>305</v>
      </c>
      <c r="B33" s="284" t="s">
        <v>306</v>
      </c>
      <c r="C33" s="269">
        <v>228392.59984704596</v>
      </c>
      <c r="D33" s="106">
        <v>140247.33729444875</v>
      </c>
      <c r="E33" s="251">
        <f t="shared" si="0"/>
        <v>-38.593747175533665</v>
      </c>
      <c r="F33" s="171">
        <f t="shared" si="1"/>
        <v>5.4189045857474527E-2</v>
      </c>
      <c r="H33" s="260"/>
    </row>
    <row r="34" spans="1:8" x14ac:dyDescent="0.25">
      <c r="A34" s="160" t="s">
        <v>207</v>
      </c>
      <c r="B34" s="284" t="s">
        <v>208</v>
      </c>
      <c r="C34" s="269">
        <v>937668.85992349871</v>
      </c>
      <c r="D34" s="106">
        <v>922396.21747165243</v>
      </c>
      <c r="E34" s="251">
        <f t="shared" si="0"/>
        <v>-1.6287884886240391</v>
      </c>
      <c r="F34" s="171">
        <f t="shared" si="1"/>
        <v>0.35639728989928476</v>
      </c>
      <c r="H34" s="260"/>
    </row>
    <row r="35" spans="1:8" x14ac:dyDescent="0.25">
      <c r="A35" s="160" t="s">
        <v>209</v>
      </c>
      <c r="B35" s="284" t="s">
        <v>43</v>
      </c>
      <c r="C35" s="269">
        <v>3090088.9859633944</v>
      </c>
      <c r="D35" s="106">
        <v>4173521.2092468878</v>
      </c>
      <c r="E35" s="251">
        <f t="shared" si="0"/>
        <v>35.061521794515983</v>
      </c>
      <c r="F35" s="171">
        <f t="shared" si="1"/>
        <v>1.6125734474388052</v>
      </c>
      <c r="H35" s="260"/>
    </row>
    <row r="36" spans="1:8" x14ac:dyDescent="0.25">
      <c r="A36" s="160" t="s">
        <v>337</v>
      </c>
      <c r="B36" s="284" t="s">
        <v>47</v>
      </c>
      <c r="C36" s="269">
        <v>9856336.1694318857</v>
      </c>
      <c r="D36" s="106">
        <v>14191417.724841062</v>
      </c>
      <c r="E36" s="251">
        <f t="shared" si="0"/>
        <v>43.98268769336272</v>
      </c>
      <c r="F36" s="171">
        <f t="shared" si="1"/>
        <v>5.4833082802808288</v>
      </c>
      <c r="H36" s="260"/>
    </row>
    <row r="37" spans="1:8" x14ac:dyDescent="0.25">
      <c r="A37" s="160" t="s">
        <v>210</v>
      </c>
      <c r="B37" s="284" t="s">
        <v>211</v>
      </c>
      <c r="C37" s="269">
        <v>630317.53137933731</v>
      </c>
      <c r="D37" s="106">
        <v>640101.7682998128</v>
      </c>
      <c r="E37" s="251">
        <f t="shared" si="0"/>
        <v>1.5522711067649482</v>
      </c>
      <c r="F37" s="171">
        <f t="shared" si="1"/>
        <v>0.2473237976919655</v>
      </c>
      <c r="H37" s="260"/>
    </row>
    <row r="38" spans="1:8" x14ac:dyDescent="0.25">
      <c r="A38" s="160" t="s">
        <v>212</v>
      </c>
      <c r="B38" s="284" t="s">
        <v>213</v>
      </c>
      <c r="C38" s="269">
        <v>1650325.2565245961</v>
      </c>
      <c r="D38" s="106">
        <v>2167867.7928026575</v>
      </c>
      <c r="E38" s="251">
        <f t="shared" si="0"/>
        <v>31.360032468263199</v>
      </c>
      <c r="F38" s="171">
        <f t="shared" si="1"/>
        <v>0.83762508082764975</v>
      </c>
      <c r="H38" s="260"/>
    </row>
    <row r="39" spans="1:8" x14ac:dyDescent="0.25">
      <c r="A39" s="160" t="s">
        <v>214</v>
      </c>
      <c r="B39" s="284" t="s">
        <v>215</v>
      </c>
      <c r="C39" s="269">
        <v>813184.30211966496</v>
      </c>
      <c r="D39" s="106">
        <v>823245.22736224532</v>
      </c>
      <c r="E39" s="251">
        <f t="shared" si="0"/>
        <v>1.237225708410179</v>
      </c>
      <c r="F39" s="171">
        <f t="shared" si="1"/>
        <v>0.31808713261927679</v>
      </c>
      <c r="H39" s="260"/>
    </row>
    <row r="40" spans="1:8" x14ac:dyDescent="0.25">
      <c r="A40" s="160" t="s">
        <v>217</v>
      </c>
      <c r="B40" s="284" t="s">
        <v>218</v>
      </c>
      <c r="C40" s="269">
        <v>90413.389258882497</v>
      </c>
      <c r="D40" s="106">
        <v>75067.842580554934</v>
      </c>
      <c r="E40" s="251">
        <f t="shared" si="0"/>
        <v>-16.972648414261243</v>
      </c>
      <c r="F40" s="171">
        <f t="shared" si="1"/>
        <v>2.9004862712501453E-2</v>
      </c>
      <c r="H40" s="260"/>
    </row>
    <row r="41" spans="1:8" x14ac:dyDescent="0.25">
      <c r="A41" s="160" t="s">
        <v>338</v>
      </c>
      <c r="B41" s="284" t="s">
        <v>339</v>
      </c>
      <c r="C41" s="269">
        <v>4780.2195000000002</v>
      </c>
      <c r="D41" s="106">
        <v>0.93728002929687504</v>
      </c>
      <c r="E41" s="251">
        <f t="shared" si="0"/>
        <v>-99.980392531571056</v>
      </c>
      <c r="F41" s="171">
        <f t="shared" si="1"/>
        <v>3.6214812679280582E-7</v>
      </c>
      <c r="H41" s="260"/>
    </row>
    <row r="42" spans="1:8" x14ac:dyDescent="0.25">
      <c r="A42" s="160" t="s">
        <v>219</v>
      </c>
      <c r="B42" s="284" t="s">
        <v>220</v>
      </c>
      <c r="C42" s="269">
        <v>331116.60536441038</v>
      </c>
      <c r="D42" s="106">
        <v>262014.02022973637</v>
      </c>
      <c r="E42" s="251">
        <f t="shared" si="0"/>
        <v>-20.869561965526657</v>
      </c>
      <c r="F42" s="171">
        <f t="shared" si="1"/>
        <v>0.10123749963053622</v>
      </c>
      <c r="H42" s="260"/>
    </row>
    <row r="43" spans="1:8" x14ac:dyDescent="0.25">
      <c r="A43" s="160" t="s">
        <v>221</v>
      </c>
      <c r="B43" s="284" t="s">
        <v>222</v>
      </c>
      <c r="C43" s="269">
        <v>1884027.744293289</v>
      </c>
      <c r="D43" s="106">
        <v>2186257.6531326012</v>
      </c>
      <c r="E43" s="251">
        <f t="shared" si="0"/>
        <v>16.04169098649237</v>
      </c>
      <c r="F43" s="171">
        <f t="shared" si="1"/>
        <v>0.84473059173399723</v>
      </c>
      <c r="H43" s="260"/>
    </row>
    <row r="44" spans="1:8" x14ac:dyDescent="0.25">
      <c r="A44" s="160" t="s">
        <v>223</v>
      </c>
      <c r="B44" s="284" t="s">
        <v>224</v>
      </c>
      <c r="C44" s="269">
        <v>7517997.9823139235</v>
      </c>
      <c r="D44" s="106">
        <v>7882394.7461293768</v>
      </c>
      <c r="E44" s="251">
        <f t="shared" si="0"/>
        <v>4.8469920406030411</v>
      </c>
      <c r="F44" s="171">
        <f t="shared" si="1"/>
        <v>3.0456154006542278</v>
      </c>
      <c r="H44" s="260"/>
    </row>
    <row r="45" spans="1:8" x14ac:dyDescent="0.25">
      <c r="A45" s="160" t="s">
        <v>225</v>
      </c>
      <c r="B45" s="284" t="s">
        <v>54</v>
      </c>
      <c r="C45" s="269">
        <v>1077042.0717158711</v>
      </c>
      <c r="D45" s="106">
        <v>961481.27473644877</v>
      </c>
      <c r="E45" s="251">
        <f t="shared" si="0"/>
        <v>-10.729459880366477</v>
      </c>
      <c r="F45" s="171">
        <f t="shared" si="1"/>
        <v>0.37149905226656149</v>
      </c>
      <c r="H45" s="260"/>
    </row>
    <row r="46" spans="1:8" x14ac:dyDescent="0.25">
      <c r="A46" s="160" t="s">
        <v>226</v>
      </c>
      <c r="B46" s="284" t="s">
        <v>227</v>
      </c>
      <c r="C46" s="269">
        <v>9368.115130737302</v>
      </c>
      <c r="D46" s="106">
        <v>5202.8454312133772</v>
      </c>
      <c r="E46" s="251">
        <f t="shared" si="0"/>
        <v>-44.46219587820228</v>
      </c>
      <c r="F46" s="171">
        <f t="shared" si="1"/>
        <v>2.0102857929448414E-3</v>
      </c>
      <c r="H46" s="260"/>
    </row>
    <row r="47" spans="1:8" x14ac:dyDescent="0.25">
      <c r="A47" s="160" t="s">
        <v>228</v>
      </c>
      <c r="B47" s="284" t="s">
        <v>229</v>
      </c>
      <c r="C47" s="269">
        <v>50829.088990179138</v>
      </c>
      <c r="D47" s="106">
        <v>50209.806937735542</v>
      </c>
      <c r="E47" s="251">
        <f t="shared" si="0"/>
        <v>-1.2183615027277881</v>
      </c>
      <c r="F47" s="171">
        <f t="shared" si="1"/>
        <v>1.9400165330280314E-2</v>
      </c>
      <c r="H47" s="260"/>
    </row>
    <row r="48" spans="1:8" x14ac:dyDescent="0.25">
      <c r="A48" s="160" t="s">
        <v>329</v>
      </c>
      <c r="B48" s="284" t="s">
        <v>330</v>
      </c>
      <c r="C48" s="269">
        <v>6.5474498901367202</v>
      </c>
      <c r="D48" s="106">
        <v>13.478460323333739</v>
      </c>
      <c r="E48" s="251">
        <f t="shared" si="0"/>
        <v>105.85816691225241</v>
      </c>
      <c r="F48" s="171">
        <f t="shared" si="1"/>
        <v>5.2078343777453873E-6</v>
      </c>
      <c r="H48" s="260"/>
    </row>
    <row r="49" spans="1:8" x14ac:dyDescent="0.25">
      <c r="A49" s="160" t="s">
        <v>230</v>
      </c>
      <c r="B49" s="284" t="s">
        <v>231</v>
      </c>
      <c r="C49" s="269">
        <v>701101.72371654247</v>
      </c>
      <c r="D49" s="106">
        <v>608733.73710446747</v>
      </c>
      <c r="E49" s="251">
        <f t="shared" si="0"/>
        <v>-13.174691130758035</v>
      </c>
      <c r="F49" s="171">
        <f t="shared" si="1"/>
        <v>0.23520375524627882</v>
      </c>
      <c r="H49" s="260"/>
    </row>
    <row r="50" spans="1:8" x14ac:dyDescent="0.25">
      <c r="A50" s="160" t="s">
        <v>340</v>
      </c>
      <c r="B50" s="284" t="s">
        <v>341</v>
      </c>
      <c r="C50" s="269">
        <v>0</v>
      </c>
      <c r="D50" s="106">
        <v>167.41151953125001</v>
      </c>
      <c r="E50" s="251" t="e">
        <f t="shared" si="0"/>
        <v>#DIV/0!</v>
      </c>
      <c r="F50" s="171">
        <f t="shared" si="1"/>
        <v>6.4684796759471028E-5</v>
      </c>
      <c r="H50" s="260"/>
    </row>
    <row r="51" spans="1:8" x14ac:dyDescent="0.25">
      <c r="A51" s="160" t="s">
        <v>232</v>
      </c>
      <c r="B51" s="284" t="s">
        <v>233</v>
      </c>
      <c r="C51" s="269">
        <v>3565.6153320846556</v>
      </c>
      <c r="D51" s="106">
        <v>934.92681515502966</v>
      </c>
      <c r="E51" s="251">
        <f t="shared" si="0"/>
        <v>-73.779369671702085</v>
      </c>
      <c r="F51" s="171">
        <f t="shared" si="1"/>
        <v>3.6123888722002737E-4</v>
      </c>
      <c r="H51" s="260"/>
    </row>
    <row r="52" spans="1:8" x14ac:dyDescent="0.25">
      <c r="A52" s="160" t="s">
        <v>342</v>
      </c>
      <c r="B52" s="284" t="s">
        <v>343</v>
      </c>
      <c r="C52" s="269">
        <v>292707.44850000006</v>
      </c>
      <c r="D52" s="106">
        <v>445890.6227399903</v>
      </c>
      <c r="E52" s="251">
        <f t="shared" si="0"/>
        <v>52.333199932214995</v>
      </c>
      <c r="F52" s="171">
        <f t="shared" si="1"/>
        <v>0.17228410798521165</v>
      </c>
      <c r="H52" s="260"/>
    </row>
    <row r="53" spans="1:8" x14ac:dyDescent="0.25">
      <c r="A53" s="160" t="s">
        <v>234</v>
      </c>
      <c r="B53" s="284" t="s">
        <v>235</v>
      </c>
      <c r="C53" s="269">
        <v>1278693.9713154102</v>
      </c>
      <c r="D53" s="106">
        <v>1063800.4682212113</v>
      </c>
      <c r="E53" s="251">
        <f t="shared" si="0"/>
        <v>-16.805702374050853</v>
      </c>
      <c r="F53" s="171">
        <f t="shared" si="1"/>
        <v>0.41103334628459898</v>
      </c>
      <c r="H53" s="260"/>
    </row>
    <row r="54" spans="1:8" x14ac:dyDescent="0.25">
      <c r="A54" s="160" t="s">
        <v>236</v>
      </c>
      <c r="B54" s="284" t="s">
        <v>237</v>
      </c>
      <c r="C54" s="269">
        <v>2294185.4346892452</v>
      </c>
      <c r="D54" s="106">
        <v>1583074.7751791975</v>
      </c>
      <c r="E54" s="251">
        <f t="shared" si="0"/>
        <v>-30.996215421721999</v>
      </c>
      <c r="F54" s="171">
        <f t="shared" si="1"/>
        <v>0.611671588515729</v>
      </c>
      <c r="H54" s="260"/>
    </row>
    <row r="55" spans="1:8" x14ac:dyDescent="0.25">
      <c r="A55" s="160" t="s">
        <v>331</v>
      </c>
      <c r="B55" s="284" t="s">
        <v>332</v>
      </c>
      <c r="C55" s="269">
        <v>26.731749755859372</v>
      </c>
      <c r="D55" s="106">
        <v>1301.5588737945554</v>
      </c>
      <c r="E55" s="251">
        <f t="shared" si="0"/>
        <v>4768.9625096810769</v>
      </c>
      <c r="F55" s="171">
        <f t="shared" si="1"/>
        <v>5.0289891315496494E-4</v>
      </c>
      <c r="H55" s="260"/>
    </row>
    <row r="56" spans="1:8" x14ac:dyDescent="0.25">
      <c r="A56" s="160" t="s">
        <v>238</v>
      </c>
      <c r="B56" s="284" t="s">
        <v>239</v>
      </c>
      <c r="C56" s="269">
        <v>739061.66515237372</v>
      </c>
      <c r="D56" s="106">
        <v>1171452.4976080393</v>
      </c>
      <c r="E56" s="251">
        <f t="shared" si="0"/>
        <v>58.505379570258015</v>
      </c>
      <c r="F56" s="171">
        <f t="shared" si="1"/>
        <v>0.45262815207292895</v>
      </c>
      <c r="H56" s="260"/>
    </row>
    <row r="57" spans="1:8" x14ac:dyDescent="0.25">
      <c r="A57" s="160" t="s">
        <v>240</v>
      </c>
      <c r="B57" s="284" t="s">
        <v>241</v>
      </c>
      <c r="C57" s="269">
        <v>28440.550646130563</v>
      </c>
      <c r="D57" s="106">
        <v>25357.340313339217</v>
      </c>
      <c r="E57" s="251">
        <f t="shared" si="0"/>
        <v>-10.840895350986557</v>
      </c>
      <c r="F57" s="171">
        <f t="shared" si="1"/>
        <v>9.79761971650292E-3</v>
      </c>
      <c r="H57" s="260"/>
    </row>
    <row r="58" spans="1:8" x14ac:dyDescent="0.25">
      <c r="A58" s="160" t="s">
        <v>242</v>
      </c>
      <c r="B58" s="284" t="s">
        <v>243</v>
      </c>
      <c r="C58" s="269">
        <v>1508400.2085901871</v>
      </c>
      <c r="D58" s="106">
        <v>1122209.5318381349</v>
      </c>
      <c r="E58" s="251">
        <f t="shared" si="0"/>
        <v>-25.602666623402413</v>
      </c>
      <c r="F58" s="171">
        <f t="shared" si="1"/>
        <v>0.43360155676109757</v>
      </c>
      <c r="H58" s="260"/>
    </row>
    <row r="59" spans="1:8" x14ac:dyDescent="0.25">
      <c r="A59" s="160" t="s">
        <v>244</v>
      </c>
      <c r="B59" s="284" t="s">
        <v>245</v>
      </c>
      <c r="C59" s="269">
        <v>116768.30194985961</v>
      </c>
      <c r="D59" s="106">
        <v>88402.232497261051</v>
      </c>
      <c r="E59" s="251">
        <f t="shared" si="0"/>
        <v>-24.29261107588853</v>
      </c>
      <c r="F59" s="171">
        <f t="shared" si="1"/>
        <v>3.4157030879236654E-2</v>
      </c>
      <c r="H59" s="260"/>
    </row>
    <row r="60" spans="1:8" x14ac:dyDescent="0.25">
      <c r="A60" s="160" t="s">
        <v>246</v>
      </c>
      <c r="B60" s="284" t="s">
        <v>247</v>
      </c>
      <c r="C60" s="269">
        <v>2425081.8119077664</v>
      </c>
      <c r="D60" s="106">
        <v>1705356.0509435041</v>
      </c>
      <c r="E60" s="251">
        <f t="shared" si="0"/>
        <v>-29.678411566579996</v>
      </c>
      <c r="F60" s="171">
        <f t="shared" si="1"/>
        <v>0.65891887169224028</v>
      </c>
      <c r="H60" s="260"/>
    </row>
    <row r="61" spans="1:8" x14ac:dyDescent="0.25">
      <c r="A61" s="160" t="s">
        <v>248</v>
      </c>
      <c r="B61" s="284" t="s">
        <v>249</v>
      </c>
      <c r="C61" s="269">
        <v>37429.554719459527</v>
      </c>
      <c r="D61" s="106">
        <v>42518.561210525477</v>
      </c>
      <c r="E61" s="251">
        <f t="shared" si="0"/>
        <v>13.596225039835133</v>
      </c>
      <c r="F61" s="171">
        <f t="shared" si="1"/>
        <v>1.6428406468735154E-2</v>
      </c>
      <c r="H61" s="260"/>
    </row>
    <row r="62" spans="1:8" x14ac:dyDescent="0.25">
      <c r="A62" s="160" t="s">
        <v>250</v>
      </c>
      <c r="B62" s="284" t="s">
        <v>251</v>
      </c>
      <c r="C62" s="269">
        <v>58397.506815761597</v>
      </c>
      <c r="D62" s="106">
        <v>62288.06041300678</v>
      </c>
      <c r="E62" s="251">
        <f t="shared" si="0"/>
        <v>6.6621912636090741</v>
      </c>
      <c r="F62" s="171">
        <f t="shared" si="1"/>
        <v>2.4066984993854641E-2</v>
      </c>
      <c r="H62" s="260"/>
    </row>
    <row r="63" spans="1:8" x14ac:dyDescent="0.25">
      <c r="A63" s="160" t="s">
        <v>307</v>
      </c>
      <c r="B63" s="284" t="s">
        <v>308</v>
      </c>
      <c r="C63" s="269">
        <v>11339.148322696687</v>
      </c>
      <c r="D63" s="106">
        <v>16083.685713462828</v>
      </c>
      <c r="E63" s="251">
        <f t="shared" si="0"/>
        <v>41.842096564425134</v>
      </c>
      <c r="F63" s="171">
        <f t="shared" si="1"/>
        <v>6.2144465591828608E-3</v>
      </c>
      <c r="H63" s="260"/>
    </row>
    <row r="64" spans="1:8" x14ac:dyDescent="0.25">
      <c r="A64" s="160" t="s">
        <v>309</v>
      </c>
      <c r="B64" s="284" t="s">
        <v>310</v>
      </c>
      <c r="C64" s="269">
        <v>61900.057944244392</v>
      </c>
      <c r="D64" s="106">
        <v>23069.567027565008</v>
      </c>
      <c r="E64" s="251">
        <f t="shared" si="0"/>
        <v>-62.730944374325794</v>
      </c>
      <c r="F64" s="171">
        <f t="shared" si="1"/>
        <v>8.9136653121918812E-3</v>
      </c>
      <c r="H64" s="260"/>
    </row>
    <row r="65" spans="1:8" x14ac:dyDescent="0.25">
      <c r="A65" s="160" t="s">
        <v>311</v>
      </c>
      <c r="B65" s="284" t="s">
        <v>312</v>
      </c>
      <c r="C65" s="269">
        <v>4427.4203106765744</v>
      </c>
      <c r="D65" s="106">
        <v>14749.510169570931</v>
      </c>
      <c r="E65" s="251">
        <f t="shared" si="0"/>
        <v>233.14004848383121</v>
      </c>
      <c r="F65" s="171">
        <f t="shared" si="1"/>
        <v>5.6989451519932881E-3</v>
      </c>
      <c r="H65" s="260"/>
    </row>
    <row r="66" spans="1:8" x14ac:dyDescent="0.25">
      <c r="A66" s="160" t="s">
        <v>252</v>
      </c>
      <c r="B66" s="284" t="s">
        <v>253</v>
      </c>
      <c r="C66" s="269">
        <v>187740.57123410242</v>
      </c>
      <c r="D66" s="106">
        <v>205233.33084228355</v>
      </c>
      <c r="E66" s="251">
        <f t="shared" si="0"/>
        <v>9.3175169827136557</v>
      </c>
      <c r="F66" s="171">
        <f t="shared" si="1"/>
        <v>7.9298463636036182E-2</v>
      </c>
      <c r="H66" s="260"/>
    </row>
    <row r="67" spans="1:8" x14ac:dyDescent="0.25">
      <c r="A67" s="160" t="s">
        <v>254</v>
      </c>
      <c r="B67" s="284" t="s">
        <v>255</v>
      </c>
      <c r="C67" s="269">
        <v>304843.40318435116</v>
      </c>
      <c r="D67" s="106">
        <v>246930.37857316545</v>
      </c>
      <c r="E67" s="251">
        <f t="shared" si="0"/>
        <v>-18.997630916803317</v>
      </c>
      <c r="F67" s="171">
        <f t="shared" si="1"/>
        <v>9.5409452088288965E-2</v>
      </c>
      <c r="H67" s="260"/>
    </row>
    <row r="68" spans="1:8" x14ac:dyDescent="0.25">
      <c r="A68" s="160" t="s">
        <v>256</v>
      </c>
      <c r="B68" s="284" t="s">
        <v>257</v>
      </c>
      <c r="C68" s="269">
        <v>103375.43278189178</v>
      </c>
      <c r="D68" s="106">
        <v>58658.920256856181</v>
      </c>
      <c r="E68" s="251">
        <f t="shared" si="0"/>
        <v>-43.256421106726016</v>
      </c>
      <c r="F68" s="171">
        <f t="shared" si="1"/>
        <v>2.2664750583286396E-2</v>
      </c>
      <c r="H68" s="260"/>
    </row>
    <row r="69" spans="1:8" x14ac:dyDescent="0.25">
      <c r="A69" s="160" t="s">
        <v>258</v>
      </c>
      <c r="B69" s="284" t="s">
        <v>259</v>
      </c>
      <c r="C69" s="269">
        <v>294046.48936333368</v>
      </c>
      <c r="D69" s="106">
        <v>260220.04762527472</v>
      </c>
      <c r="E69" s="251">
        <f t="shared" si="0"/>
        <v>-11.503773369748302</v>
      </c>
      <c r="F69" s="171">
        <f t="shared" si="1"/>
        <v>0.10054434091818129</v>
      </c>
      <c r="H69" s="260"/>
    </row>
    <row r="70" spans="1:8" x14ac:dyDescent="0.25">
      <c r="A70" s="160" t="s">
        <v>260</v>
      </c>
      <c r="B70" s="284" t="s">
        <v>261</v>
      </c>
      <c r="C70" s="269">
        <v>61114.140567513437</v>
      </c>
      <c r="D70" s="106">
        <v>51782.839018424951</v>
      </c>
      <c r="E70" s="251">
        <f t="shared" si="0"/>
        <v>-15.268645623479074</v>
      </c>
      <c r="F70" s="171">
        <f t="shared" si="1"/>
        <v>2.0007956602472482E-2</v>
      </c>
      <c r="H70" s="260"/>
    </row>
    <row r="71" spans="1:8" x14ac:dyDescent="0.25">
      <c r="A71" s="160" t="s">
        <v>333</v>
      </c>
      <c r="B71" s="284" t="s">
        <v>334</v>
      </c>
      <c r="C71" s="269">
        <v>481.82698141479477</v>
      </c>
      <c r="D71" s="106">
        <v>2140.0246601524345</v>
      </c>
      <c r="E71" s="251">
        <f t="shared" ref="E71:E102" si="2">D71/C71*100-100</f>
        <v>344.14794992772147</v>
      </c>
      <c r="F71" s="171">
        <f t="shared" ref="F71:F102" si="3">D71/D$102*100</f>
        <v>8.2686699571098924E-4</v>
      </c>
      <c r="H71" s="260"/>
    </row>
    <row r="72" spans="1:8" x14ac:dyDescent="0.25">
      <c r="A72" s="160" t="s">
        <v>262</v>
      </c>
      <c r="B72" s="284" t="s">
        <v>263</v>
      </c>
      <c r="C72" s="269">
        <v>2778.9604080257418</v>
      </c>
      <c r="D72" s="106">
        <v>30303.192867835947</v>
      </c>
      <c r="E72" s="251">
        <f t="shared" si="2"/>
        <v>990.45068725409647</v>
      </c>
      <c r="F72" s="171">
        <f t="shared" si="3"/>
        <v>1.1708608089260707E-2</v>
      </c>
      <c r="H72" s="260"/>
    </row>
    <row r="73" spans="1:8" x14ac:dyDescent="0.25">
      <c r="A73" s="160" t="s">
        <v>264</v>
      </c>
      <c r="B73" s="284" t="s">
        <v>265</v>
      </c>
      <c r="C73" s="269">
        <v>102047.05660606384</v>
      </c>
      <c r="D73" s="106">
        <v>84060.481444221514</v>
      </c>
      <c r="E73" s="251">
        <f t="shared" si="2"/>
        <v>-17.625765759493277</v>
      </c>
      <c r="F73" s="171">
        <f t="shared" si="3"/>
        <v>3.2479456449278403E-2</v>
      </c>
      <c r="H73" s="260"/>
    </row>
    <row r="74" spans="1:8" x14ac:dyDescent="0.25">
      <c r="A74" s="160" t="s">
        <v>266</v>
      </c>
      <c r="B74" s="284" t="s">
        <v>267</v>
      </c>
      <c r="C74" s="269">
        <v>52945.775488767635</v>
      </c>
      <c r="D74" s="106">
        <v>57473.771557001099</v>
      </c>
      <c r="E74" s="251">
        <f t="shared" si="2"/>
        <v>8.552138535007515</v>
      </c>
      <c r="F74" s="171">
        <f t="shared" si="3"/>
        <v>2.2206830465277032E-2</v>
      </c>
      <c r="H74" s="260"/>
    </row>
    <row r="75" spans="1:8" x14ac:dyDescent="0.25">
      <c r="A75" s="160" t="s">
        <v>268</v>
      </c>
      <c r="B75" s="284" t="s">
        <v>269</v>
      </c>
      <c r="C75" s="269">
        <v>770641.18982800888</v>
      </c>
      <c r="D75" s="106">
        <v>922363.85717937304</v>
      </c>
      <c r="E75" s="251">
        <f t="shared" si="2"/>
        <v>19.68784816513967</v>
      </c>
      <c r="F75" s="171">
        <f t="shared" si="3"/>
        <v>0.3563847864650227</v>
      </c>
      <c r="H75" s="260"/>
    </row>
    <row r="76" spans="1:8" x14ac:dyDescent="0.25">
      <c r="A76" s="160" t="s">
        <v>270</v>
      </c>
      <c r="B76" s="284" t="s">
        <v>271</v>
      </c>
      <c r="C76" s="269">
        <v>16653936.005632348</v>
      </c>
      <c r="D76" s="106">
        <v>45038350.521616615</v>
      </c>
      <c r="E76" s="251">
        <f t="shared" si="2"/>
        <v>170.43667338690796</v>
      </c>
      <c r="F76" s="171">
        <f t="shared" si="3"/>
        <v>17.402007687581943</v>
      </c>
      <c r="H76" s="260"/>
    </row>
    <row r="77" spans="1:8" x14ac:dyDescent="0.25">
      <c r="A77" s="160" t="s">
        <v>272</v>
      </c>
      <c r="B77" s="284" t="s">
        <v>273</v>
      </c>
      <c r="C77" s="269">
        <v>1609596.6446154779</v>
      </c>
      <c r="D77" s="106">
        <v>2378826.2285593404</v>
      </c>
      <c r="E77" s="251">
        <f t="shared" si="2"/>
        <v>47.790207970247508</v>
      </c>
      <c r="F77" s="171">
        <f t="shared" si="3"/>
        <v>0.91913562191720588</v>
      </c>
      <c r="H77" s="260"/>
    </row>
    <row r="78" spans="1:8" x14ac:dyDescent="0.25">
      <c r="A78" s="160" t="s">
        <v>274</v>
      </c>
      <c r="B78" s="284" t="s">
        <v>275</v>
      </c>
      <c r="C78" s="269">
        <v>692928.48600358656</v>
      </c>
      <c r="D78" s="106">
        <v>364844.19001514622</v>
      </c>
      <c r="E78" s="251">
        <f t="shared" si="2"/>
        <v>-47.347497269255314</v>
      </c>
      <c r="F78" s="171">
        <f t="shared" si="3"/>
        <v>0.14096922569057904</v>
      </c>
      <c r="H78" s="260"/>
    </row>
    <row r="79" spans="1:8" x14ac:dyDescent="0.25">
      <c r="A79" s="160" t="s">
        <v>276</v>
      </c>
      <c r="B79" s="284" t="s">
        <v>32</v>
      </c>
      <c r="C79" s="269">
        <v>2414178.5148671861</v>
      </c>
      <c r="D79" s="106">
        <v>1706225.2701580529</v>
      </c>
      <c r="E79" s="251">
        <f t="shared" si="2"/>
        <v>-29.324809261177634</v>
      </c>
      <c r="F79" s="171">
        <f t="shared" si="3"/>
        <v>0.65925472234570748</v>
      </c>
      <c r="H79" s="260"/>
    </row>
    <row r="80" spans="1:8" x14ac:dyDescent="0.25">
      <c r="A80" s="160" t="s">
        <v>313</v>
      </c>
      <c r="B80" s="284" t="s">
        <v>314</v>
      </c>
      <c r="C80" s="269">
        <v>533.91674999999998</v>
      </c>
      <c r="D80" s="106">
        <v>1762.6137400207517</v>
      </c>
      <c r="E80" s="251">
        <f t="shared" si="2"/>
        <v>230.12894613640646</v>
      </c>
      <c r="F80" s="171">
        <f t="shared" si="3"/>
        <v>6.8104221177809016E-4</v>
      </c>
      <c r="H80" s="260"/>
    </row>
    <row r="81" spans="1:8" x14ac:dyDescent="0.25">
      <c r="A81" s="160" t="s">
        <v>277</v>
      </c>
      <c r="B81" s="284" t="s">
        <v>53</v>
      </c>
      <c r="C81" s="269">
        <v>1134519.8638265249</v>
      </c>
      <c r="D81" s="106">
        <v>915920.73973473755</v>
      </c>
      <c r="E81" s="251">
        <f t="shared" si="2"/>
        <v>-19.267985608863043</v>
      </c>
      <c r="F81" s="171">
        <f t="shared" si="3"/>
        <v>0.35389528189824859</v>
      </c>
      <c r="H81" s="260"/>
    </row>
    <row r="82" spans="1:8" x14ac:dyDescent="0.25">
      <c r="A82" s="160" t="s">
        <v>278</v>
      </c>
      <c r="B82" s="284" t="s">
        <v>279</v>
      </c>
      <c r="C82" s="269">
        <v>2290.9897500000002</v>
      </c>
      <c r="D82" s="106">
        <v>3809.9183347168</v>
      </c>
      <c r="E82" s="251">
        <f t="shared" si="2"/>
        <v>66.300103905606733</v>
      </c>
      <c r="F82" s="171">
        <f t="shared" si="3"/>
        <v>1.4720838437007073E-3</v>
      </c>
      <c r="H82" s="260"/>
    </row>
    <row r="83" spans="1:8" x14ac:dyDescent="0.25">
      <c r="A83" s="160" t="s">
        <v>280</v>
      </c>
      <c r="B83" s="284" t="s">
        <v>58</v>
      </c>
      <c r="C83" s="269">
        <v>104959.62223632813</v>
      </c>
      <c r="D83" s="106">
        <v>152252.89492041015</v>
      </c>
      <c r="E83" s="251">
        <f t="shared" si="2"/>
        <v>45.058539347251099</v>
      </c>
      <c r="F83" s="171">
        <f t="shared" si="3"/>
        <v>5.8827777153826394E-2</v>
      </c>
      <c r="H83" s="260"/>
    </row>
    <row r="84" spans="1:8" x14ac:dyDescent="0.25">
      <c r="A84" s="160" t="s">
        <v>344</v>
      </c>
      <c r="B84" s="284" t="s">
        <v>345</v>
      </c>
      <c r="C84" s="269">
        <v>172374.93327026366</v>
      </c>
      <c r="D84" s="106">
        <v>76203.152000000002</v>
      </c>
      <c r="E84" s="251">
        <f t="shared" si="2"/>
        <v>-55.792207976943835</v>
      </c>
      <c r="F84" s="171">
        <f t="shared" si="3"/>
        <v>2.94435258299592E-2</v>
      </c>
      <c r="H84" s="260"/>
    </row>
    <row r="85" spans="1:8" x14ac:dyDescent="0.25">
      <c r="A85" s="160" t="s">
        <v>346</v>
      </c>
      <c r="B85" s="284" t="s">
        <v>347</v>
      </c>
      <c r="C85" s="269">
        <v>204.86564166259765</v>
      </c>
      <c r="D85" s="106">
        <v>1590.5585637206993</v>
      </c>
      <c r="E85" s="251">
        <f t="shared" si="2"/>
        <v>676.39107798283771</v>
      </c>
      <c r="F85" s="171">
        <f t="shared" si="3"/>
        <v>6.145631896561604E-4</v>
      </c>
      <c r="H85" s="260"/>
    </row>
    <row r="86" spans="1:8" x14ac:dyDescent="0.25">
      <c r="A86" s="160" t="s">
        <v>281</v>
      </c>
      <c r="B86" s="284" t="s">
        <v>282</v>
      </c>
      <c r="C86" s="269">
        <v>1091879.7720585736</v>
      </c>
      <c r="D86" s="106">
        <v>941991.84282945329</v>
      </c>
      <c r="E86" s="251">
        <f t="shared" si="2"/>
        <v>-13.727512228432374</v>
      </c>
      <c r="F86" s="171">
        <f t="shared" si="3"/>
        <v>0.36396868670156679</v>
      </c>
      <c r="H86" s="260"/>
    </row>
    <row r="87" spans="1:8" x14ac:dyDescent="0.25">
      <c r="A87" s="160" t="s">
        <v>283</v>
      </c>
      <c r="B87" s="284" t="s">
        <v>284</v>
      </c>
      <c r="C87" s="269">
        <v>116497.87825728222</v>
      </c>
      <c r="D87" s="106">
        <v>101602.56487261201</v>
      </c>
      <c r="E87" s="251">
        <f t="shared" si="2"/>
        <v>-12.785909586931993</v>
      </c>
      <c r="F87" s="171">
        <f t="shared" si="3"/>
        <v>3.925740162581276E-2</v>
      </c>
      <c r="H87" s="260"/>
    </row>
    <row r="88" spans="1:8" x14ac:dyDescent="0.25">
      <c r="A88" s="160" t="s">
        <v>285</v>
      </c>
      <c r="B88" s="284" t="s">
        <v>286</v>
      </c>
      <c r="C88" s="269">
        <v>10546528.905878216</v>
      </c>
      <c r="D88" s="106">
        <v>12170355.824696809</v>
      </c>
      <c r="E88" s="251">
        <f t="shared" si="2"/>
        <v>15.396790103268359</v>
      </c>
      <c r="F88" s="171">
        <f t="shared" si="3"/>
        <v>4.702406353010895</v>
      </c>
      <c r="H88" s="260"/>
    </row>
    <row r="89" spans="1:8" x14ac:dyDescent="0.25">
      <c r="A89" s="160" t="s">
        <v>287</v>
      </c>
      <c r="B89" s="284" t="s">
        <v>288</v>
      </c>
      <c r="C89" s="269">
        <v>5843594.4710028218</v>
      </c>
      <c r="D89" s="106">
        <v>6021391.7508802209</v>
      </c>
      <c r="E89" s="251">
        <f t="shared" si="2"/>
        <v>3.0426012749458948</v>
      </c>
      <c r="F89" s="171">
        <f t="shared" si="3"/>
        <v>2.3265573522384617</v>
      </c>
      <c r="H89" s="260"/>
    </row>
    <row r="90" spans="1:8" x14ac:dyDescent="0.25">
      <c r="A90" s="160" t="s">
        <v>348</v>
      </c>
      <c r="B90" s="284" t="s">
        <v>349</v>
      </c>
      <c r="C90" s="269">
        <v>2512.44875</v>
      </c>
      <c r="D90" s="106">
        <v>8508.2293247985817</v>
      </c>
      <c r="E90" s="251">
        <f t="shared" si="2"/>
        <v>238.64290066806666</v>
      </c>
      <c r="F90" s="171">
        <f t="shared" si="3"/>
        <v>3.2874266131658618E-3</v>
      </c>
      <c r="H90" s="260"/>
    </row>
    <row r="91" spans="1:8" x14ac:dyDescent="0.25">
      <c r="A91" s="160" t="s">
        <v>289</v>
      </c>
      <c r="B91" s="284" t="s">
        <v>290</v>
      </c>
      <c r="C91" s="269">
        <v>1926763.9948549112</v>
      </c>
      <c r="D91" s="106">
        <v>3105752.8901653183</v>
      </c>
      <c r="E91" s="251">
        <f t="shared" si="2"/>
        <v>61.190104156953936</v>
      </c>
      <c r="F91" s="171">
        <f t="shared" si="3"/>
        <v>1.2000069950263079</v>
      </c>
      <c r="H91" s="260"/>
    </row>
    <row r="92" spans="1:8" x14ac:dyDescent="0.25">
      <c r="A92" s="160" t="s">
        <v>315</v>
      </c>
      <c r="B92" s="284" t="s">
        <v>316</v>
      </c>
      <c r="C92" s="269">
        <v>4568790.8232064852</v>
      </c>
      <c r="D92" s="106">
        <v>6713826.5762398401</v>
      </c>
      <c r="E92" s="251">
        <f t="shared" si="2"/>
        <v>46.949747450418812</v>
      </c>
      <c r="F92" s="171">
        <f t="shared" si="3"/>
        <v>2.5941017008769438</v>
      </c>
      <c r="H92" s="260"/>
    </row>
    <row r="93" spans="1:8" x14ac:dyDescent="0.25">
      <c r="A93" s="160" t="s">
        <v>350</v>
      </c>
      <c r="B93" s="284" t="s">
        <v>351</v>
      </c>
      <c r="C93" s="269">
        <v>5660.8681859436028</v>
      </c>
      <c r="D93" s="106">
        <v>14112.3227734375</v>
      </c>
      <c r="E93" s="251">
        <f t="shared" si="2"/>
        <v>149.2960851566823</v>
      </c>
      <c r="F93" s="171">
        <f t="shared" si="3"/>
        <v>5.4527474152306519E-3</v>
      </c>
      <c r="H93" s="260"/>
    </row>
    <row r="94" spans="1:8" x14ac:dyDescent="0.25">
      <c r="A94" s="160" t="s">
        <v>291</v>
      </c>
      <c r="B94" s="284" t="s">
        <v>292</v>
      </c>
      <c r="C94" s="269">
        <v>6648985.0121052684</v>
      </c>
      <c r="D94" s="106">
        <v>6661097.3659939868</v>
      </c>
      <c r="E94" s="251">
        <f t="shared" si="2"/>
        <v>0.18216846430945566</v>
      </c>
      <c r="F94" s="171">
        <f t="shared" si="3"/>
        <v>2.5737280834724152</v>
      </c>
      <c r="H94" s="260"/>
    </row>
    <row r="95" spans="1:8" x14ac:dyDescent="0.25">
      <c r="A95" s="160" t="s">
        <v>335</v>
      </c>
      <c r="B95" s="284" t="s">
        <v>336</v>
      </c>
      <c r="C95" s="269">
        <v>531288.57124217832</v>
      </c>
      <c r="D95" s="106">
        <v>434660.62120061467</v>
      </c>
      <c r="E95" s="251">
        <f t="shared" si="2"/>
        <v>-18.187470100409428</v>
      </c>
      <c r="F95" s="171">
        <f t="shared" si="3"/>
        <v>0.16794503759616675</v>
      </c>
      <c r="H95" s="260"/>
    </row>
    <row r="96" spans="1:8" x14ac:dyDescent="0.25">
      <c r="A96" s="160" t="s">
        <v>293</v>
      </c>
      <c r="B96" s="284" t="s">
        <v>294</v>
      </c>
      <c r="C96" s="269">
        <v>35004.614974288939</v>
      </c>
      <c r="D96" s="106">
        <v>13630.356224397656</v>
      </c>
      <c r="E96" s="251">
        <f t="shared" si="2"/>
        <v>-61.061259395627637</v>
      </c>
      <c r="F96" s="171">
        <f t="shared" si="3"/>
        <v>5.2665242189010439E-3</v>
      </c>
      <c r="H96" s="260"/>
    </row>
    <row r="97" spans="1:8" x14ac:dyDescent="0.25">
      <c r="A97" s="160" t="s">
        <v>317</v>
      </c>
      <c r="B97" s="284" t="s">
        <v>318</v>
      </c>
      <c r="C97" s="269">
        <v>877024.02361103822</v>
      </c>
      <c r="D97" s="106">
        <v>218376.90609533311</v>
      </c>
      <c r="E97" s="251">
        <f t="shared" si="2"/>
        <v>-75.100236684943582</v>
      </c>
      <c r="F97" s="171">
        <f t="shared" si="3"/>
        <v>8.4376904452515486E-2</v>
      </c>
      <c r="H97" s="260"/>
    </row>
    <row r="98" spans="1:8" x14ac:dyDescent="0.25">
      <c r="A98" s="160" t="s">
        <v>295</v>
      </c>
      <c r="B98" s="284" t="s">
        <v>296</v>
      </c>
      <c r="C98" s="269">
        <v>195549.60940853867</v>
      </c>
      <c r="D98" s="106">
        <v>258349.69760528248</v>
      </c>
      <c r="E98" s="251">
        <f t="shared" si="2"/>
        <v>32.114657956459013</v>
      </c>
      <c r="F98" s="171">
        <f t="shared" si="3"/>
        <v>9.9821671347705962E-2</v>
      </c>
      <c r="H98" s="260"/>
    </row>
    <row r="99" spans="1:8" x14ac:dyDescent="0.25">
      <c r="A99" s="160" t="s">
        <v>297</v>
      </c>
      <c r="B99" s="284" t="s">
        <v>298</v>
      </c>
      <c r="C99" s="269">
        <v>234602.15174931049</v>
      </c>
      <c r="D99" s="106">
        <v>210792.33651951776</v>
      </c>
      <c r="E99" s="251">
        <f t="shared" si="2"/>
        <v>-10.149018264434019</v>
      </c>
      <c r="F99" s="171">
        <f t="shared" si="3"/>
        <v>8.1446363335074032E-2</v>
      </c>
      <c r="H99" s="260"/>
    </row>
    <row r="100" spans="1:8" x14ac:dyDescent="0.25">
      <c r="A100" s="160" t="s">
        <v>299</v>
      </c>
      <c r="B100" s="284" t="s">
        <v>300</v>
      </c>
      <c r="C100" s="269">
        <v>243810.81235218555</v>
      </c>
      <c r="D100" s="106">
        <v>206366.23500711509</v>
      </c>
      <c r="E100" s="251">
        <f t="shared" si="2"/>
        <v>-15.35804625882696</v>
      </c>
      <c r="F100" s="171">
        <f t="shared" si="3"/>
        <v>7.9736197406419934E-2</v>
      </c>
      <c r="H100" s="260"/>
    </row>
    <row r="101" spans="1:8" x14ac:dyDescent="0.25">
      <c r="A101" s="160" t="s">
        <v>301</v>
      </c>
      <c r="B101" s="284" t="s">
        <v>302</v>
      </c>
      <c r="C101" s="269">
        <v>428.17744415283198</v>
      </c>
      <c r="D101" s="106">
        <v>2321.0317352828984</v>
      </c>
      <c r="E101" s="251">
        <f t="shared" si="2"/>
        <v>442.07239708181328</v>
      </c>
      <c r="F101" s="171">
        <f t="shared" si="3"/>
        <v>8.9680487035440526E-4</v>
      </c>
      <c r="H101" s="260"/>
    </row>
    <row r="102" spans="1:8" x14ac:dyDescent="0.25">
      <c r="A102" s="174"/>
      <c r="B102" s="285" t="s">
        <v>35</v>
      </c>
      <c r="C102" s="273">
        <f>SUM(C6:C101)</f>
        <v>199780334.2361781</v>
      </c>
      <c r="D102" s="273">
        <f>SUM(D6:D101)</f>
        <v>258811232.18762824</v>
      </c>
      <c r="E102" s="252">
        <f t="shared" si="2"/>
        <v>29.547902288352589</v>
      </c>
      <c r="F102" s="80">
        <f t="shared" si="3"/>
        <v>100</v>
      </c>
      <c r="H102" s="260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14" priority="4" rank="10"/>
    <cfRule type="top10" dxfId="13" priority="8" rank="10"/>
  </conditionalFormatting>
  <conditionalFormatting sqref="C5">
    <cfRule type="top10" dxfId="12" priority="1" rank="10"/>
    <cfRule type="top10" dxfId="11" priority="5" rank="10"/>
  </conditionalFormatting>
  <conditionalFormatting sqref="C4:D4">
    <cfRule type="top10" dxfId="10" priority="2" rank="10"/>
    <cfRule type="top10" dxfId="9" priority="3" rank="10"/>
    <cfRule type="top10" dxfId="8" priority="6" rank="10"/>
    <cfRule type="top10" dxfId="7" priority="7" rank="10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9"/>
  <sheetViews>
    <sheetView topLeftCell="B1" workbookViewId="0">
      <selection activeCell="G1" sqref="G1:H1048576"/>
    </sheetView>
  </sheetViews>
  <sheetFormatPr defaultRowHeight="15" x14ac:dyDescent="0.25"/>
  <cols>
    <col min="2" max="2" width="27" style="303" bestFit="1" customWidth="1"/>
    <col min="3" max="4" width="23.28515625" bestFit="1" customWidth="1"/>
    <col min="5" max="5" width="23.42578125" style="249" customWidth="1"/>
    <col min="6" max="6" width="18.85546875" customWidth="1"/>
    <col min="7" max="7" width="11.5703125" bestFit="1" customWidth="1"/>
  </cols>
  <sheetData>
    <row r="1" spans="1:8" x14ac:dyDescent="0.25">
      <c r="A1" s="357" t="s">
        <v>115</v>
      </c>
      <c r="B1" s="358"/>
      <c r="C1" s="358"/>
      <c r="D1" s="358"/>
      <c r="E1" s="358"/>
      <c r="F1" s="359"/>
    </row>
    <row r="2" spans="1:8" x14ac:dyDescent="0.25">
      <c r="A2" s="352" t="s">
        <v>160</v>
      </c>
      <c r="B2" s="353"/>
      <c r="C2" s="353"/>
      <c r="D2" s="353"/>
      <c r="E2" s="353"/>
      <c r="F2" s="354"/>
    </row>
    <row r="3" spans="1:8" x14ac:dyDescent="0.25">
      <c r="A3" s="193"/>
      <c r="B3" s="298"/>
      <c r="C3" s="194"/>
      <c r="D3" s="197" t="s">
        <v>121</v>
      </c>
      <c r="E3" s="254"/>
      <c r="F3" s="195"/>
    </row>
    <row r="4" spans="1:8" ht="15" customHeight="1" x14ac:dyDescent="0.25">
      <c r="A4" s="174"/>
      <c r="B4" s="299"/>
      <c r="C4" s="345" t="s">
        <v>92</v>
      </c>
      <c r="D4" s="345"/>
      <c r="E4" s="346" t="s">
        <v>164</v>
      </c>
      <c r="F4" s="360" t="s">
        <v>163</v>
      </c>
    </row>
    <row r="5" spans="1:8" s="165" customFormat="1" ht="59.25" customHeight="1" x14ac:dyDescent="0.25">
      <c r="A5" s="189" t="s">
        <v>117</v>
      </c>
      <c r="B5" s="300" t="s">
        <v>116</v>
      </c>
      <c r="C5" s="230" t="s">
        <v>161</v>
      </c>
      <c r="D5" s="230" t="s">
        <v>143</v>
      </c>
      <c r="E5" s="346"/>
      <c r="F5" s="360"/>
    </row>
    <row r="6" spans="1:8" x14ac:dyDescent="0.25">
      <c r="A6" s="160">
        <v>1</v>
      </c>
      <c r="B6" s="301" t="s">
        <v>352</v>
      </c>
      <c r="C6" s="180">
        <v>50</v>
      </c>
      <c r="D6" s="180">
        <v>0</v>
      </c>
      <c r="E6" s="255">
        <f>D6/C6*100-100</f>
        <v>-100</v>
      </c>
      <c r="F6" s="171">
        <f t="shared" ref="F6:F27" si="0">D6/D$27*100</f>
        <v>0</v>
      </c>
      <c r="H6" s="260"/>
    </row>
    <row r="7" spans="1:8" x14ac:dyDescent="0.25">
      <c r="A7" s="160">
        <v>2</v>
      </c>
      <c r="B7" s="301" t="s">
        <v>353</v>
      </c>
      <c r="C7" s="180">
        <v>9655743.9988499992</v>
      </c>
      <c r="D7" s="180">
        <v>18037417.60658</v>
      </c>
      <c r="E7" s="255">
        <f t="shared" ref="E7:E27" si="1">D7/C7*100-100</f>
        <v>86.805052088459064</v>
      </c>
      <c r="F7" s="171">
        <f t="shared" si="0"/>
        <v>10.727246873992881</v>
      </c>
      <c r="H7" s="260"/>
    </row>
    <row r="8" spans="1:8" x14ac:dyDescent="0.25">
      <c r="A8" s="160">
        <v>3</v>
      </c>
      <c r="B8" s="301" t="s">
        <v>354</v>
      </c>
      <c r="C8" s="180">
        <v>30834169.901670001</v>
      </c>
      <c r="D8" s="180">
        <v>48526352.230219997</v>
      </c>
      <c r="E8" s="255">
        <f t="shared" si="1"/>
        <v>57.378494005093273</v>
      </c>
      <c r="F8" s="171">
        <f t="shared" si="0"/>
        <v>28.85968333282965</v>
      </c>
      <c r="H8" s="260"/>
    </row>
    <row r="9" spans="1:8" x14ac:dyDescent="0.25">
      <c r="A9" s="160">
        <v>4</v>
      </c>
      <c r="B9" s="301" t="s">
        <v>355</v>
      </c>
      <c r="C9" s="180">
        <v>43200872.770500004</v>
      </c>
      <c r="D9" s="180">
        <v>57733884.625500001</v>
      </c>
      <c r="E9" s="255">
        <f t="shared" si="1"/>
        <v>33.64055150507042</v>
      </c>
      <c r="F9" s="171">
        <f t="shared" si="0"/>
        <v>34.335604291072812</v>
      </c>
      <c r="H9" s="260"/>
    </row>
    <row r="10" spans="1:8" x14ac:dyDescent="0.25">
      <c r="A10" s="160">
        <v>5</v>
      </c>
      <c r="B10" s="302" t="s">
        <v>356</v>
      </c>
      <c r="C10" s="180">
        <v>0</v>
      </c>
      <c r="D10" s="180">
        <v>97064.346839999998</v>
      </c>
      <c r="E10" s="255" t="s">
        <v>216</v>
      </c>
      <c r="F10" s="171">
        <f t="shared" si="0"/>
        <v>5.7726290643496089E-2</v>
      </c>
      <c r="H10" s="260"/>
    </row>
    <row r="11" spans="1:8" x14ac:dyDescent="0.25">
      <c r="A11" s="160">
        <v>7</v>
      </c>
      <c r="B11" s="301" t="s">
        <v>357</v>
      </c>
      <c r="C11" s="180">
        <v>1771.20857</v>
      </c>
      <c r="D11" s="180">
        <v>53788.338170000003</v>
      </c>
      <c r="E11" s="255">
        <f t="shared" si="1"/>
        <v>2936.8156004349053</v>
      </c>
      <c r="F11" s="171">
        <f t="shared" si="0"/>
        <v>3.1989101493160317E-2</v>
      </c>
      <c r="H11" s="260"/>
    </row>
    <row r="12" spans="1:8" x14ac:dyDescent="0.25">
      <c r="A12" s="160">
        <v>8</v>
      </c>
      <c r="B12" s="302" t="s">
        <v>358</v>
      </c>
      <c r="C12" s="180">
        <v>0</v>
      </c>
      <c r="D12" s="180">
        <v>2.8999999999999998E-3</v>
      </c>
      <c r="E12" s="255" t="s">
        <v>216</v>
      </c>
      <c r="F12" s="171">
        <f t="shared" si="0"/>
        <v>1.72469344631855E-9</v>
      </c>
      <c r="H12" s="260"/>
    </row>
    <row r="13" spans="1:8" x14ac:dyDescent="0.25">
      <c r="A13" s="160">
        <v>9</v>
      </c>
      <c r="B13" s="301" t="s">
        <v>359</v>
      </c>
      <c r="C13" s="180">
        <v>989468.00901000004</v>
      </c>
      <c r="D13" s="180">
        <v>2376392.0251500001</v>
      </c>
      <c r="E13" s="255">
        <f t="shared" si="1"/>
        <v>140.16865664284285</v>
      </c>
      <c r="F13" s="171">
        <f t="shared" si="0"/>
        <v>1.4132923281585767</v>
      </c>
      <c r="H13" s="260"/>
    </row>
    <row r="14" spans="1:8" x14ac:dyDescent="0.25">
      <c r="A14" s="160">
        <v>10</v>
      </c>
      <c r="B14" s="301" t="s">
        <v>360</v>
      </c>
      <c r="C14" s="180">
        <v>552994.30200000003</v>
      </c>
      <c r="D14" s="180">
        <v>704573.97560000001</v>
      </c>
      <c r="E14" s="255">
        <f t="shared" si="1"/>
        <v>27.410711656844526</v>
      </c>
      <c r="F14" s="171">
        <f t="shared" si="0"/>
        <v>0.41902555798756069</v>
      </c>
      <c r="H14" s="260"/>
    </row>
    <row r="15" spans="1:8" x14ac:dyDescent="0.25">
      <c r="A15" s="160">
        <v>11</v>
      </c>
      <c r="B15" s="301" t="s">
        <v>361</v>
      </c>
      <c r="C15" s="180">
        <v>3518.2644</v>
      </c>
      <c r="D15" s="180">
        <v>3587.8824800000002</v>
      </c>
      <c r="E15" s="255">
        <f t="shared" si="1"/>
        <v>1.9787620282318841</v>
      </c>
      <c r="F15" s="171">
        <f t="shared" si="0"/>
        <v>2.133792206695568E-3</v>
      </c>
      <c r="H15" s="260"/>
    </row>
    <row r="16" spans="1:8" x14ac:dyDescent="0.25">
      <c r="A16" s="160">
        <v>12</v>
      </c>
      <c r="B16" s="301" t="s">
        <v>362</v>
      </c>
      <c r="C16" s="180">
        <v>1603086.07167</v>
      </c>
      <c r="D16" s="180">
        <v>980752.40549999999</v>
      </c>
      <c r="E16" s="255">
        <f t="shared" si="1"/>
        <v>-38.82097643838236</v>
      </c>
      <c r="F16" s="171">
        <f t="shared" si="0"/>
        <v>0.58327491249207009</v>
      </c>
      <c r="H16" s="260"/>
    </row>
    <row r="17" spans="1:8" x14ac:dyDescent="0.25">
      <c r="A17" s="160">
        <v>13</v>
      </c>
      <c r="B17" s="301" t="s">
        <v>363</v>
      </c>
      <c r="C17" s="180">
        <v>16047524.30356</v>
      </c>
      <c r="D17" s="180">
        <v>16030192.06298</v>
      </c>
      <c r="E17" s="255">
        <f t="shared" si="1"/>
        <v>-0.10800569765241619</v>
      </c>
      <c r="F17" s="171">
        <f t="shared" si="0"/>
        <v>9.5335059290514632</v>
      </c>
      <c r="H17" s="260"/>
    </row>
    <row r="18" spans="1:8" x14ac:dyDescent="0.25">
      <c r="A18" s="160">
        <v>14</v>
      </c>
      <c r="B18" s="302" t="s">
        <v>364</v>
      </c>
      <c r="C18" s="180">
        <v>0</v>
      </c>
      <c r="D18" s="180">
        <v>203039.95387999999</v>
      </c>
      <c r="E18" s="255" t="s">
        <v>216</v>
      </c>
      <c r="F18" s="171">
        <f t="shared" si="0"/>
        <v>0.12075230268884714</v>
      </c>
      <c r="H18" s="260"/>
    </row>
    <row r="19" spans="1:8" x14ac:dyDescent="0.25">
      <c r="A19" s="160">
        <v>15</v>
      </c>
      <c r="B19" s="301" t="s">
        <v>365</v>
      </c>
      <c r="C19" s="180">
        <v>1514942.0297600001</v>
      </c>
      <c r="D19" s="180">
        <v>1632069.5646299999</v>
      </c>
      <c r="E19" s="255">
        <f t="shared" si="1"/>
        <v>7.7314862594811871</v>
      </c>
      <c r="F19" s="171">
        <f t="shared" si="0"/>
        <v>0.97062747657011383</v>
      </c>
      <c r="H19" s="260"/>
    </row>
    <row r="20" spans="1:8" x14ac:dyDescent="0.25">
      <c r="A20" s="160">
        <v>16</v>
      </c>
      <c r="B20" s="301" t="s">
        <v>366</v>
      </c>
      <c r="C20" s="180">
        <v>37284.83</v>
      </c>
      <c r="D20" s="180">
        <v>57905.148999999998</v>
      </c>
      <c r="E20" s="255">
        <f t="shared" si="1"/>
        <v>55.304849183971044</v>
      </c>
      <c r="F20" s="171">
        <f t="shared" si="0"/>
        <v>3.4437458961516947E-2</v>
      </c>
      <c r="H20" s="260"/>
    </row>
    <row r="21" spans="1:8" x14ac:dyDescent="0.25">
      <c r="A21" s="160">
        <v>17</v>
      </c>
      <c r="B21" s="301" t="s">
        <v>367</v>
      </c>
      <c r="C21" s="180">
        <v>1665878.3283299999</v>
      </c>
      <c r="D21" s="180">
        <v>267006.76380999997</v>
      </c>
      <c r="E21" s="255">
        <f t="shared" si="1"/>
        <v>-83.972012885378774</v>
      </c>
      <c r="F21" s="171">
        <f t="shared" si="0"/>
        <v>0.15879476402270071</v>
      </c>
      <c r="H21" s="260"/>
    </row>
    <row r="22" spans="1:8" x14ac:dyDescent="0.25">
      <c r="A22" s="160">
        <v>18</v>
      </c>
      <c r="B22" s="301" t="s">
        <v>368</v>
      </c>
      <c r="C22" s="180">
        <v>749786.54573000001</v>
      </c>
      <c r="D22" s="180">
        <v>168812.28466999999</v>
      </c>
      <c r="E22" s="255">
        <f t="shared" si="1"/>
        <v>-77.485287561989708</v>
      </c>
      <c r="F22" s="171">
        <f t="shared" si="0"/>
        <v>0.10039635897531395</v>
      </c>
      <c r="H22" s="260"/>
    </row>
    <row r="23" spans="1:8" x14ac:dyDescent="0.25">
      <c r="A23" s="160">
        <v>19</v>
      </c>
      <c r="B23" s="301" t="s">
        <v>369</v>
      </c>
      <c r="C23" s="180">
        <v>520</v>
      </c>
      <c r="D23" s="180">
        <v>0</v>
      </c>
      <c r="E23" s="255">
        <f t="shared" si="1"/>
        <v>-100</v>
      </c>
      <c r="F23" s="171">
        <f t="shared" si="0"/>
        <v>0</v>
      </c>
      <c r="H23" s="260"/>
    </row>
    <row r="24" spans="1:8" x14ac:dyDescent="0.25">
      <c r="A24" s="160">
        <v>20</v>
      </c>
      <c r="B24" s="301" t="s">
        <v>370</v>
      </c>
      <c r="C24" s="180">
        <v>16</v>
      </c>
      <c r="D24" s="180">
        <v>0</v>
      </c>
      <c r="E24" s="255">
        <f t="shared" si="1"/>
        <v>-100</v>
      </c>
      <c r="F24" s="171">
        <f t="shared" si="0"/>
        <v>0</v>
      </c>
      <c r="H24" s="260"/>
    </row>
    <row r="25" spans="1:8" x14ac:dyDescent="0.25">
      <c r="A25" s="160">
        <v>21</v>
      </c>
      <c r="B25" s="301" t="s">
        <v>371</v>
      </c>
      <c r="C25" s="180">
        <v>20347202.355579998</v>
      </c>
      <c r="D25" s="180">
        <v>21272968.78861</v>
      </c>
      <c r="E25" s="255">
        <f>D25/C25*100-100</f>
        <v>4.5498462975482141</v>
      </c>
      <c r="F25" s="171">
        <f t="shared" si="0"/>
        <v>12.651499949467148</v>
      </c>
      <c r="H25" s="260"/>
    </row>
    <row r="26" spans="1:8" x14ac:dyDescent="0.25">
      <c r="A26" s="160">
        <v>22</v>
      </c>
      <c r="B26" s="302" t="s">
        <v>372</v>
      </c>
      <c r="C26" s="180">
        <v>0</v>
      </c>
      <c r="D26" s="180">
        <v>15.6</v>
      </c>
      <c r="E26" s="255" t="s">
        <v>216</v>
      </c>
      <c r="F26" s="171">
        <f t="shared" si="0"/>
        <v>9.2776612974377176E-6</v>
      </c>
      <c r="H26" s="260"/>
    </row>
    <row r="27" spans="1:8" x14ac:dyDescent="0.25">
      <c r="A27" s="174"/>
      <c r="B27" s="304" t="s">
        <v>35</v>
      </c>
      <c r="C27" s="183">
        <v>127204828.91963001</v>
      </c>
      <c r="D27" s="183">
        <v>168145823.60652</v>
      </c>
      <c r="E27" s="305">
        <f t="shared" si="1"/>
        <v>32.185094728406227</v>
      </c>
      <c r="F27" s="80">
        <f t="shared" si="0"/>
        <v>100</v>
      </c>
      <c r="H27" s="260"/>
    </row>
    <row r="28" spans="1:8" x14ac:dyDescent="0.25">
      <c r="C28" s="242"/>
      <c r="D28" s="242"/>
    </row>
    <row r="29" spans="1:8" x14ac:dyDescent="0.25">
      <c r="D29" s="288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6" priority="12" rank="10"/>
  </conditionalFormatting>
  <conditionalFormatting sqref="C5">
    <cfRule type="top10" dxfId="5" priority="23" rank="10"/>
  </conditionalFormatting>
  <conditionalFormatting sqref="C4:D4">
    <cfRule type="top10" dxfId="4" priority="24" rank="10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8"/>
  <sheetViews>
    <sheetView topLeftCell="C1" workbookViewId="0">
      <selection activeCell="D12" sqref="D12"/>
    </sheetView>
  </sheetViews>
  <sheetFormatPr defaultRowHeight="67.5" customHeight="1" x14ac:dyDescent="0.25"/>
  <cols>
    <col min="1" max="1" width="9.140625" style="165"/>
    <col min="2" max="2" width="25.5703125" style="165" bestFit="1" customWidth="1"/>
    <col min="3" max="3" width="37.85546875" style="244" customWidth="1"/>
    <col min="4" max="4" width="29.7109375" style="244" customWidth="1"/>
    <col min="5" max="5" width="13.140625" style="291" customWidth="1"/>
    <col min="6" max="6" width="19.140625" style="165" customWidth="1"/>
    <col min="7" max="7" width="12.28515625" style="165" bestFit="1" customWidth="1"/>
    <col min="8" max="16384" width="9.140625" style="165"/>
  </cols>
  <sheetData>
    <row r="1" spans="1:8" ht="15" x14ac:dyDescent="0.25">
      <c r="A1" s="361" t="s">
        <v>114</v>
      </c>
      <c r="B1" s="362"/>
      <c r="C1" s="362"/>
      <c r="D1" s="362"/>
      <c r="E1" s="362"/>
      <c r="F1" s="347"/>
    </row>
    <row r="2" spans="1:8" ht="15" customHeight="1" x14ac:dyDescent="0.25">
      <c r="A2" s="352" t="s">
        <v>160</v>
      </c>
      <c r="B2" s="353"/>
      <c r="C2" s="353"/>
      <c r="D2" s="353"/>
      <c r="E2" s="353"/>
      <c r="F2" s="354"/>
    </row>
    <row r="3" spans="1:8" ht="15" x14ac:dyDescent="0.25">
      <c r="A3" s="196"/>
      <c r="B3" s="197"/>
      <c r="C3" s="232"/>
      <c r="D3" s="232" t="s">
        <v>121</v>
      </c>
      <c r="E3" s="289"/>
      <c r="F3" s="192"/>
    </row>
    <row r="4" spans="1:8" ht="15" customHeight="1" x14ac:dyDescent="0.25">
      <c r="A4" s="164"/>
      <c r="B4" s="164"/>
      <c r="C4" s="345" t="s">
        <v>92</v>
      </c>
      <c r="D4" s="345"/>
      <c r="E4" s="346" t="s">
        <v>162</v>
      </c>
      <c r="F4" s="347" t="s">
        <v>163</v>
      </c>
    </row>
    <row r="5" spans="1:8" ht="15" x14ac:dyDescent="0.25">
      <c r="A5" s="164" t="s">
        <v>117</v>
      </c>
      <c r="B5" s="179" t="s">
        <v>116</v>
      </c>
      <c r="C5" s="230" t="s">
        <v>161</v>
      </c>
      <c r="D5" s="230" t="s">
        <v>143</v>
      </c>
      <c r="E5" s="346"/>
      <c r="F5" s="347"/>
    </row>
    <row r="6" spans="1:8" ht="15" x14ac:dyDescent="0.25">
      <c r="A6" s="180">
        <v>1</v>
      </c>
      <c r="B6" s="292" t="s">
        <v>352</v>
      </c>
      <c r="C6" s="292">
        <v>301861.64268986502</v>
      </c>
      <c r="D6" s="185">
        <v>267522.48746557598</v>
      </c>
      <c r="E6" s="293">
        <f>D6/C6*100-100</f>
        <v>-11.375792869307801</v>
      </c>
      <c r="F6" s="294">
        <f t="shared" ref="F6:F34" si="0">D6/D$34*100</f>
        <v>2.3811817577002466E-2</v>
      </c>
      <c r="H6" s="313"/>
    </row>
    <row r="7" spans="1:8" ht="15" x14ac:dyDescent="0.25">
      <c r="A7" s="180">
        <v>2</v>
      </c>
      <c r="B7" s="38" t="s">
        <v>353</v>
      </c>
      <c r="C7" s="38">
        <v>144747836.853057</v>
      </c>
      <c r="D7" s="180">
        <v>165086368.616144</v>
      </c>
      <c r="E7" s="290">
        <f t="shared" ref="E7:E34" si="1">D7/C7*100-100</f>
        <v>14.051009124049287</v>
      </c>
      <c r="F7" s="243">
        <f t="shared" si="0"/>
        <v>14.694116114045316</v>
      </c>
      <c r="H7" s="313"/>
    </row>
    <row r="8" spans="1:8" ht="15" x14ac:dyDescent="0.25">
      <c r="A8" s="180">
        <v>3</v>
      </c>
      <c r="B8" s="38" t="s">
        <v>354</v>
      </c>
      <c r="C8" s="38">
        <v>112172838.932028</v>
      </c>
      <c r="D8" s="180">
        <v>135354441.67722499</v>
      </c>
      <c r="E8" s="290">
        <f t="shared" si="1"/>
        <v>20.665967774288106</v>
      </c>
      <c r="F8" s="243">
        <f t="shared" si="0"/>
        <v>12.047717199361912</v>
      </c>
      <c r="H8" s="313"/>
    </row>
    <row r="9" spans="1:8" ht="15" x14ac:dyDescent="0.25">
      <c r="A9" s="180">
        <v>4</v>
      </c>
      <c r="B9" s="38" t="s">
        <v>355</v>
      </c>
      <c r="C9" s="38">
        <v>460760905.90397197</v>
      </c>
      <c r="D9" s="180">
        <v>519003569.70459002</v>
      </c>
      <c r="E9" s="290">
        <f t="shared" si="1"/>
        <v>12.640539389154796</v>
      </c>
      <c r="F9" s="243">
        <f t="shared" si="0"/>
        <v>46.195811203381645</v>
      </c>
      <c r="H9" s="313"/>
    </row>
    <row r="10" spans="1:8" ht="15" x14ac:dyDescent="0.25">
      <c r="A10" s="180">
        <v>5</v>
      </c>
      <c r="B10" s="38" t="s">
        <v>356</v>
      </c>
      <c r="C10" s="38">
        <v>661248.65362705698</v>
      </c>
      <c r="D10" s="180">
        <v>6132349.8750348901</v>
      </c>
      <c r="E10" s="290">
        <f t="shared" si="1"/>
        <v>827.38939299126707</v>
      </c>
      <c r="F10" s="243">
        <f t="shared" si="0"/>
        <v>0.54583223237065037</v>
      </c>
      <c r="H10" s="313"/>
    </row>
    <row r="11" spans="1:8" ht="15" x14ac:dyDescent="0.25">
      <c r="A11" s="180">
        <v>7</v>
      </c>
      <c r="B11" s="38" t="s">
        <v>357</v>
      </c>
      <c r="C11" s="38">
        <v>669314.76569214603</v>
      </c>
      <c r="D11" s="180">
        <v>907627.91752983094</v>
      </c>
      <c r="E11" s="290">
        <f t="shared" si="1"/>
        <v>35.605542272960719</v>
      </c>
      <c r="F11" s="243">
        <f t="shared" si="0"/>
        <v>8.0786742844546774E-2</v>
      </c>
      <c r="H11" s="313"/>
    </row>
    <row r="12" spans="1:8" ht="15" x14ac:dyDescent="0.25">
      <c r="A12" s="180">
        <v>8</v>
      </c>
      <c r="B12" s="38" t="s">
        <v>358</v>
      </c>
      <c r="C12" s="38">
        <v>53382.428195312503</v>
      </c>
      <c r="D12" s="180">
        <v>4592.9599785156297</v>
      </c>
      <c r="E12" s="290">
        <f t="shared" si="1"/>
        <v>-91.396120158282841</v>
      </c>
      <c r="F12" s="243">
        <f t="shared" si="0"/>
        <v>4.0881320364128391E-4</v>
      </c>
      <c r="H12" s="313"/>
    </row>
    <row r="13" spans="1:8" ht="15" x14ac:dyDescent="0.25">
      <c r="A13" s="180">
        <v>9</v>
      </c>
      <c r="B13" s="38" t="s">
        <v>359</v>
      </c>
      <c r="C13" s="38">
        <v>6863955.1919870703</v>
      </c>
      <c r="D13" s="180">
        <v>4791229.8191106599</v>
      </c>
      <c r="E13" s="290">
        <f t="shared" si="1"/>
        <v>-30.197245099969393</v>
      </c>
      <c r="F13" s="243">
        <f t="shared" si="0"/>
        <v>0.42646093606182567</v>
      </c>
      <c r="H13" s="313"/>
    </row>
    <row r="14" spans="1:8" ht="15" x14ac:dyDescent="0.25">
      <c r="A14" s="180">
        <v>10</v>
      </c>
      <c r="B14" s="38" t="s">
        <v>373</v>
      </c>
      <c r="C14" s="38">
        <v>907203.79153568996</v>
      </c>
      <c r="D14" s="180">
        <v>648716.73336385004</v>
      </c>
      <c r="E14" s="290">
        <f t="shared" si="1"/>
        <v>-28.492722427259707</v>
      </c>
      <c r="F14" s="243">
        <f t="shared" si="0"/>
        <v>5.7741405817320825E-2</v>
      </c>
      <c r="H14" s="313"/>
    </row>
    <row r="15" spans="1:8" ht="15" x14ac:dyDescent="0.25">
      <c r="A15" s="180">
        <v>11</v>
      </c>
      <c r="B15" s="38" t="s">
        <v>360</v>
      </c>
      <c r="C15" s="38">
        <v>13234441.433760099</v>
      </c>
      <c r="D15" s="180">
        <v>14357052.917858601</v>
      </c>
      <c r="E15" s="290">
        <f t="shared" si="1"/>
        <v>8.4824999205089284</v>
      </c>
      <c r="F15" s="243">
        <f t="shared" si="0"/>
        <v>1.2779020121342528</v>
      </c>
      <c r="H15" s="313"/>
    </row>
    <row r="16" spans="1:8" ht="15" x14ac:dyDescent="0.25">
      <c r="A16" s="180">
        <v>12</v>
      </c>
      <c r="B16" s="38" t="s">
        <v>361</v>
      </c>
      <c r="C16" s="38">
        <v>1095036.12933408</v>
      </c>
      <c r="D16" s="180">
        <v>1097033.53222983</v>
      </c>
      <c r="E16" s="290">
        <f t="shared" si="1"/>
        <v>0.18240520492823009</v>
      </c>
      <c r="F16" s="243">
        <f t="shared" si="0"/>
        <v>9.7645482414530554E-2</v>
      </c>
      <c r="H16" s="313"/>
    </row>
    <row r="17" spans="1:8" ht="15" x14ac:dyDescent="0.25">
      <c r="A17" s="180">
        <v>13</v>
      </c>
      <c r="B17" s="38" t="s">
        <v>362</v>
      </c>
      <c r="C17" s="38">
        <v>13178394.5611852</v>
      </c>
      <c r="D17" s="180">
        <v>14845614.565819699</v>
      </c>
      <c r="E17" s="290">
        <f t="shared" si="1"/>
        <v>12.651161694194684</v>
      </c>
      <c r="F17" s="243">
        <f t="shared" si="0"/>
        <v>1.3213882287382546</v>
      </c>
      <c r="H17" s="313"/>
    </row>
    <row r="18" spans="1:8" ht="15" x14ac:dyDescent="0.25">
      <c r="A18" s="180">
        <v>14</v>
      </c>
      <c r="B18" s="38" t="s">
        <v>374</v>
      </c>
      <c r="C18" s="38">
        <v>279479.66931481898</v>
      </c>
      <c r="D18" s="180">
        <v>399754.91518093302</v>
      </c>
      <c r="E18" s="290">
        <f t="shared" si="1"/>
        <v>43.035418698248975</v>
      </c>
      <c r="F18" s="243">
        <f t="shared" si="0"/>
        <v>3.5581648503561158E-2</v>
      </c>
      <c r="H18" s="313"/>
    </row>
    <row r="19" spans="1:8" ht="15" x14ac:dyDescent="0.25">
      <c r="A19" s="180">
        <v>15</v>
      </c>
      <c r="B19" s="38" t="s">
        <v>363</v>
      </c>
      <c r="C19" s="38">
        <v>27029371.439873502</v>
      </c>
      <c r="D19" s="180">
        <v>29764604.359786902</v>
      </c>
      <c r="E19" s="290">
        <f t="shared" si="1"/>
        <v>10.119484006492314</v>
      </c>
      <c r="F19" s="243">
        <f t="shared" si="0"/>
        <v>2.6493074880596641</v>
      </c>
      <c r="H19" s="313"/>
    </row>
    <row r="20" spans="1:8" ht="15" x14ac:dyDescent="0.25">
      <c r="A20" s="180">
        <v>16</v>
      </c>
      <c r="B20" s="180" t="s">
        <v>364</v>
      </c>
      <c r="C20" s="38">
        <v>0</v>
      </c>
      <c r="D20" s="180">
        <v>11870452.0034662</v>
      </c>
      <c r="E20" s="290" t="s">
        <v>216</v>
      </c>
      <c r="F20" s="243">
        <f t="shared" si="0"/>
        <v>1.0565730019218371</v>
      </c>
      <c r="H20" s="313"/>
    </row>
    <row r="21" spans="1:8" ht="15" x14ac:dyDescent="0.25">
      <c r="A21" s="180">
        <v>17</v>
      </c>
      <c r="B21" s="38" t="s">
        <v>365</v>
      </c>
      <c r="C21" s="38">
        <v>42392015.739873096</v>
      </c>
      <c r="D21" s="180">
        <v>44598609.657294698</v>
      </c>
      <c r="E21" s="290">
        <f t="shared" si="1"/>
        <v>5.2052111203245204</v>
      </c>
      <c r="F21" s="243">
        <f t="shared" si="0"/>
        <v>3.9696623914058571</v>
      </c>
      <c r="H21" s="313"/>
    </row>
    <row r="22" spans="1:8" ht="15" x14ac:dyDescent="0.25">
      <c r="A22" s="180">
        <v>18</v>
      </c>
      <c r="B22" s="38" t="s">
        <v>366</v>
      </c>
      <c r="C22" s="38">
        <v>576.79306774902295</v>
      </c>
      <c r="D22" s="180">
        <v>661.90194995117201</v>
      </c>
      <c r="E22" s="290">
        <f t="shared" si="1"/>
        <v>14.755531396085033</v>
      </c>
      <c r="F22" s="243">
        <f t="shared" si="0"/>
        <v>5.8915004250353407E-5</v>
      </c>
      <c r="H22" s="313"/>
    </row>
    <row r="23" spans="1:8" ht="15" x14ac:dyDescent="0.25">
      <c r="A23" s="180">
        <v>19</v>
      </c>
      <c r="B23" s="38" t="s">
        <v>375</v>
      </c>
      <c r="C23" s="38">
        <v>126805.097056641</v>
      </c>
      <c r="D23" s="180">
        <v>206779.09937152901</v>
      </c>
      <c r="E23" s="290">
        <f t="shared" si="1"/>
        <v>63.068444543018188</v>
      </c>
      <c r="F23" s="243">
        <f t="shared" si="0"/>
        <v>1.8405130124267751E-2</v>
      </c>
      <c r="H23" s="313"/>
    </row>
    <row r="24" spans="1:8" ht="15" x14ac:dyDescent="0.25">
      <c r="A24" s="180">
        <v>20</v>
      </c>
      <c r="B24" s="38" t="s">
        <v>367</v>
      </c>
      <c r="C24" s="38">
        <v>47900977.6592509</v>
      </c>
      <c r="D24" s="180">
        <v>11367394.055516699</v>
      </c>
      <c r="E24" s="290">
        <f t="shared" si="1"/>
        <v>-76.268972762142852</v>
      </c>
      <c r="F24" s="243">
        <f t="shared" si="0"/>
        <v>1.0117964891108304</v>
      </c>
      <c r="H24" s="313"/>
    </row>
    <row r="25" spans="1:8" ht="15" x14ac:dyDescent="0.25">
      <c r="A25" s="180">
        <v>21</v>
      </c>
      <c r="B25" s="38" t="s">
        <v>368</v>
      </c>
      <c r="C25" s="38">
        <v>2274083.0987134902</v>
      </c>
      <c r="D25" s="180">
        <v>2677627.53261011</v>
      </c>
      <c r="E25" s="290">
        <f t="shared" si="1"/>
        <v>17.745368853271714</v>
      </c>
      <c r="F25" s="243">
        <f t="shared" si="0"/>
        <v>0.23833203313002055</v>
      </c>
      <c r="H25" s="313"/>
    </row>
    <row r="26" spans="1:8" ht="15" x14ac:dyDescent="0.25">
      <c r="A26" s="180">
        <v>22</v>
      </c>
      <c r="B26" s="38" t="s">
        <v>369</v>
      </c>
      <c r="C26" s="38">
        <v>314240.30458156398</v>
      </c>
      <c r="D26" s="180">
        <v>401212.89520052401</v>
      </c>
      <c r="E26" s="290">
        <f t="shared" si="1"/>
        <v>27.67709595202021</v>
      </c>
      <c r="F26" s="243">
        <f t="shared" si="0"/>
        <v>3.5711421348402411E-2</v>
      </c>
      <c r="H26" s="313"/>
    </row>
    <row r="27" spans="1:8" ht="15" x14ac:dyDescent="0.25">
      <c r="A27" s="180">
        <v>23</v>
      </c>
      <c r="B27" s="38" t="s">
        <v>370</v>
      </c>
      <c r="C27" s="38">
        <v>215302.61082418999</v>
      </c>
      <c r="D27" s="180">
        <v>226523.50618319499</v>
      </c>
      <c r="E27" s="290">
        <f t="shared" si="1"/>
        <v>5.2116856902249395</v>
      </c>
      <c r="F27" s="243">
        <f t="shared" si="0"/>
        <v>2.0162553276315904E-2</v>
      </c>
      <c r="H27" s="313"/>
    </row>
    <row r="28" spans="1:8" ht="15" x14ac:dyDescent="0.25">
      <c r="A28" s="180">
        <v>24</v>
      </c>
      <c r="B28" s="38" t="s">
        <v>376</v>
      </c>
      <c r="C28" s="38">
        <v>1317117.66010397</v>
      </c>
      <c r="D28" s="180">
        <v>1358661.5821914801</v>
      </c>
      <c r="E28" s="290">
        <f t="shared" si="1"/>
        <v>3.1541542070152389</v>
      </c>
      <c r="F28" s="243">
        <f t="shared" si="0"/>
        <v>0.12093264402002116</v>
      </c>
      <c r="H28" s="313"/>
    </row>
    <row r="29" spans="1:8" ht="15" x14ac:dyDescent="0.25">
      <c r="A29" s="180">
        <v>25</v>
      </c>
      <c r="B29" s="38" t="s">
        <v>377</v>
      </c>
      <c r="C29" s="38">
        <v>2579363.6340252999</v>
      </c>
      <c r="D29" s="180">
        <v>5583015.6267996104</v>
      </c>
      <c r="E29" s="290">
        <f t="shared" si="1"/>
        <v>116.44934251038018</v>
      </c>
      <c r="F29" s="243">
        <f t="shared" si="0"/>
        <v>0.49693672817696483</v>
      </c>
      <c r="H29" s="313"/>
    </row>
    <row r="30" spans="1:8" ht="15" x14ac:dyDescent="0.25">
      <c r="A30" s="180">
        <v>26</v>
      </c>
      <c r="B30" s="38" t="s">
        <v>378</v>
      </c>
      <c r="C30" s="38">
        <v>27259102.292848799</v>
      </c>
      <c r="D30" s="180">
        <v>26270924.167766299</v>
      </c>
      <c r="E30" s="290">
        <f t="shared" si="1"/>
        <v>-3.6251308442455326</v>
      </c>
      <c r="F30" s="243">
        <f t="shared" si="0"/>
        <v>2.3383397029104387</v>
      </c>
      <c r="H30" s="313"/>
    </row>
    <row r="31" spans="1:8" ht="15" x14ac:dyDescent="0.25">
      <c r="A31" s="180">
        <v>27</v>
      </c>
      <c r="B31" s="38" t="s">
        <v>379</v>
      </c>
      <c r="C31" s="38">
        <v>9653.8001765747103</v>
      </c>
      <c r="D31" s="180">
        <v>4953.7403914184597</v>
      </c>
      <c r="E31" s="290">
        <f t="shared" si="1"/>
        <v>-48.686110124395498</v>
      </c>
      <c r="F31" s="243">
        <f t="shared" si="0"/>
        <v>4.4092578400334889E-4</v>
      </c>
      <c r="H31" s="313"/>
    </row>
    <row r="32" spans="1:8" ht="15" x14ac:dyDescent="0.25">
      <c r="A32" s="180">
        <v>28</v>
      </c>
      <c r="B32" s="38" t="s">
        <v>371</v>
      </c>
      <c r="C32" s="38">
        <v>82242764.900621906</v>
      </c>
      <c r="D32" s="180">
        <v>126258689.64254799</v>
      </c>
      <c r="E32" s="290">
        <f t="shared" si="1"/>
        <v>53.519509947303874</v>
      </c>
      <c r="F32" s="243">
        <f t="shared" si="0"/>
        <v>11.238116517836973</v>
      </c>
      <c r="H32" s="313"/>
    </row>
    <row r="33" spans="1:8" ht="15" x14ac:dyDescent="0.25">
      <c r="A33" s="180">
        <v>29</v>
      </c>
      <c r="B33" s="38" t="s">
        <v>372</v>
      </c>
      <c r="C33" s="38">
        <v>424.777509277344</v>
      </c>
      <c r="D33" s="180">
        <v>227.185040313721</v>
      </c>
      <c r="E33" s="290">
        <f t="shared" si="1"/>
        <v>-46.51669748235463</v>
      </c>
      <c r="F33" s="243">
        <f t="shared" si="0"/>
        <v>2.022143554145286E-5</v>
      </c>
      <c r="H33" s="313"/>
    </row>
    <row r="34" spans="1:8" ht="15" x14ac:dyDescent="0.25">
      <c r="A34" s="174"/>
      <c r="B34" s="295" t="s">
        <v>35</v>
      </c>
      <c r="C34" s="295">
        <v>988587699.76490498</v>
      </c>
      <c r="D34" s="183">
        <v>1123486212.67765</v>
      </c>
      <c r="E34" s="296">
        <f t="shared" si="1"/>
        <v>13.645578732653178</v>
      </c>
      <c r="F34" s="297">
        <f t="shared" si="0"/>
        <v>100</v>
      </c>
      <c r="H34" s="313"/>
    </row>
    <row r="35" spans="1:8" ht="15" x14ac:dyDescent="0.25"/>
    <row r="36" spans="1:8" ht="15" x14ac:dyDescent="0.25"/>
    <row r="37" spans="1:8" ht="15" x14ac:dyDescent="0.25"/>
    <row r="38" spans="1:8" ht="15" x14ac:dyDescent="0.25"/>
  </sheetData>
  <mergeCells count="5">
    <mergeCell ref="A1:F1"/>
    <mergeCell ref="C4:D4"/>
    <mergeCell ref="E4:E5"/>
    <mergeCell ref="F4:F5"/>
    <mergeCell ref="A2:F2"/>
  </mergeCells>
  <conditionalFormatting sqref="C4">
    <cfRule type="top10" dxfId="3" priority="23" rank="10"/>
  </conditionalFormatting>
  <conditionalFormatting sqref="C4:C5">
    <cfRule type="top10" dxfId="2" priority="18" rank="10"/>
  </conditionalFormatting>
  <conditionalFormatting sqref="C5">
    <cfRule type="top10" dxfId="1" priority="22" rank="10"/>
  </conditionalFormatting>
  <conditionalFormatting sqref="C4:D4">
    <cfRule type="top10" dxfId="0" priority="20" rank="10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abSelected="1" workbookViewId="0">
      <selection activeCell="A11" sqref="A11"/>
    </sheetView>
  </sheetViews>
  <sheetFormatPr defaultRowHeight="15.75" x14ac:dyDescent="0.25"/>
  <cols>
    <col min="1" max="1" width="42.5703125" style="9" bestFit="1" customWidth="1"/>
    <col min="2" max="2" width="14.28515625" style="9" customWidth="1"/>
    <col min="3" max="3" width="15.7109375" style="9" bestFit="1" customWidth="1"/>
    <col min="4" max="4" width="12.140625" style="9" bestFit="1" customWidth="1"/>
    <col min="5" max="5" width="13.5703125" style="9" bestFit="1" customWidth="1"/>
    <col min="6" max="6" width="20.28515625" style="9" customWidth="1"/>
    <col min="7" max="7" width="8.28515625" style="9" bestFit="1" customWidth="1"/>
    <col min="8" max="16384" width="9.140625" style="9"/>
  </cols>
  <sheetData>
    <row r="1" spans="1:11" ht="18.75" x14ac:dyDescent="0.3">
      <c r="A1" s="315" t="s">
        <v>122</v>
      </c>
      <c r="B1" s="315"/>
      <c r="C1" s="315"/>
      <c r="D1" s="315"/>
      <c r="E1" s="315"/>
      <c r="F1" s="315"/>
      <c r="G1" s="315"/>
    </row>
    <row r="2" spans="1:11" x14ac:dyDescent="0.25">
      <c r="A2" s="14"/>
      <c r="B2" s="14"/>
      <c r="C2" s="15"/>
      <c r="D2" s="14"/>
      <c r="E2" s="14"/>
      <c r="F2" s="10" t="s">
        <v>63</v>
      </c>
      <c r="G2" s="14"/>
      <c r="I2" s="46"/>
      <c r="J2" s="46"/>
    </row>
    <row r="3" spans="1:11" x14ac:dyDescent="0.25">
      <c r="A3" s="16"/>
      <c r="B3" s="17" t="s">
        <v>66</v>
      </c>
      <c r="C3" s="18" t="s">
        <v>67</v>
      </c>
      <c r="D3" s="19" t="s">
        <v>68</v>
      </c>
      <c r="E3" s="19" t="s">
        <v>69</v>
      </c>
      <c r="F3" s="205" t="s">
        <v>70</v>
      </c>
      <c r="G3" s="204"/>
    </row>
    <row r="4" spans="1:11" x14ac:dyDescent="0.25">
      <c r="A4" s="20"/>
      <c r="B4" s="21"/>
      <c r="C4" s="20"/>
      <c r="D4" s="21"/>
      <c r="E4" s="21"/>
      <c r="F4" s="22"/>
      <c r="G4" s="21"/>
    </row>
    <row r="5" spans="1:11" x14ac:dyDescent="0.25">
      <c r="A5" s="23" t="s">
        <v>144</v>
      </c>
      <c r="B5" s="47">
        <v>86.830911784389997</v>
      </c>
      <c r="C5" s="48">
        <v>897.943899286533</v>
      </c>
      <c r="D5" s="24">
        <f>+B5+C5</f>
        <v>984.77481107092296</v>
      </c>
      <c r="E5" s="25">
        <f>+C5-B5</f>
        <v>811.11298750214303</v>
      </c>
      <c r="F5" s="49" t="s">
        <v>71</v>
      </c>
      <c r="G5" s="221">
        <f>C5/B5</f>
        <v>10.341292989255015</v>
      </c>
      <c r="I5" s="116"/>
    </row>
    <row r="6" spans="1:11" x14ac:dyDescent="0.25">
      <c r="A6" s="26" t="s">
        <v>72</v>
      </c>
      <c r="B6" s="218">
        <f>+B5*100/D5</f>
        <v>8.8173367970250087</v>
      </c>
      <c r="C6" s="219">
        <f>+C5*100/D5</f>
        <v>91.182663202974993</v>
      </c>
      <c r="D6" s="14"/>
      <c r="E6" s="50"/>
      <c r="F6" s="14"/>
      <c r="G6" s="51"/>
    </row>
    <row r="7" spans="1:11" x14ac:dyDescent="0.25">
      <c r="A7" s="20"/>
      <c r="B7" s="42"/>
      <c r="C7" s="20"/>
      <c r="D7" s="22"/>
      <c r="E7" s="20"/>
      <c r="F7" s="22"/>
      <c r="G7" s="21"/>
    </row>
    <row r="8" spans="1:11" x14ac:dyDescent="0.25">
      <c r="A8" s="23" t="s">
        <v>145</v>
      </c>
      <c r="B8" s="48">
        <v>127.20482891963</v>
      </c>
      <c r="C8" s="206">
        <v>988.58769976490498</v>
      </c>
      <c r="D8" s="25">
        <f>+B8+C8</f>
        <v>1115.792528684535</v>
      </c>
      <c r="E8" s="25">
        <f>+C8-B8</f>
        <v>861.38287084527497</v>
      </c>
      <c r="F8" s="52" t="s">
        <v>71</v>
      </c>
      <c r="G8" s="221">
        <f>C8/B8</f>
        <v>7.771620843022478</v>
      </c>
      <c r="I8" s="116"/>
    </row>
    <row r="9" spans="1:11" x14ac:dyDescent="0.25">
      <c r="A9" s="26" t="s">
        <v>72</v>
      </c>
      <c r="B9" s="219">
        <f>+B8*100/D8</f>
        <v>11.400401566552725</v>
      </c>
      <c r="C9" s="220">
        <f>+C8*100/D8</f>
        <v>88.599598433447269</v>
      </c>
      <c r="D9" s="50"/>
      <c r="E9" s="50"/>
      <c r="F9" s="14"/>
      <c r="G9" s="222"/>
    </row>
    <row r="10" spans="1:11" x14ac:dyDescent="0.25">
      <c r="A10" s="20"/>
      <c r="B10" s="20"/>
      <c r="C10" s="22"/>
      <c r="D10" s="20"/>
      <c r="E10" s="20"/>
      <c r="F10" s="22"/>
      <c r="G10" s="223"/>
    </row>
    <row r="11" spans="1:11" x14ac:dyDescent="0.25">
      <c r="A11" s="23" t="s">
        <v>380</v>
      </c>
      <c r="B11" s="48">
        <v>168.14582360652</v>
      </c>
      <c r="C11" s="206">
        <v>1123.48621267765</v>
      </c>
      <c r="D11" s="25">
        <f>+B11+C11</f>
        <v>1291.63203628417</v>
      </c>
      <c r="E11" s="25">
        <f>+C11-B11</f>
        <v>955.34038907112995</v>
      </c>
      <c r="F11" s="52" t="s">
        <v>71</v>
      </c>
      <c r="G11" s="221">
        <f>C11/B11</f>
        <v>6.6816183035668679</v>
      </c>
      <c r="I11" s="116"/>
    </row>
    <row r="12" spans="1:11" x14ac:dyDescent="0.25">
      <c r="A12" s="26" t="s">
        <v>72</v>
      </c>
      <c r="B12" s="219">
        <f>+B11*100/D11</f>
        <v>13.018090205493051</v>
      </c>
      <c r="C12" s="220">
        <f>+C11*100/D11</f>
        <v>86.981909794506947</v>
      </c>
      <c r="D12" s="50"/>
      <c r="E12" s="50"/>
      <c r="F12" s="14"/>
      <c r="G12" s="51"/>
    </row>
    <row r="13" spans="1:11" x14ac:dyDescent="0.25">
      <c r="A13" s="20"/>
      <c r="B13" s="20"/>
      <c r="C13" s="22"/>
      <c r="D13" s="20"/>
      <c r="E13" s="20"/>
      <c r="F13" s="22"/>
      <c r="G13" s="21"/>
    </row>
    <row r="14" spans="1:11" ht="47.25" x14ac:dyDescent="0.25">
      <c r="A14" s="27" t="s">
        <v>146</v>
      </c>
      <c r="B14" s="216">
        <f>+B8/B5*100-100</f>
        <v>46.497170541629885</v>
      </c>
      <c r="C14" s="216">
        <f>+C8/C5*100-100</f>
        <v>10.094595057708361</v>
      </c>
      <c r="D14" s="217">
        <f>D8/D5*100-100</f>
        <v>13.304332740916976</v>
      </c>
      <c r="E14" s="207"/>
      <c r="F14" s="14"/>
      <c r="G14" s="51"/>
    </row>
    <row r="15" spans="1:11" x14ac:dyDescent="0.25">
      <c r="A15" s="20"/>
      <c r="B15" s="53"/>
      <c r="C15" s="54"/>
      <c r="D15" s="54"/>
      <c r="E15" s="54"/>
      <c r="F15" s="22"/>
      <c r="G15" s="21"/>
    </row>
    <row r="16" spans="1:11" ht="47.25" x14ac:dyDescent="0.25">
      <c r="A16" s="27" t="s">
        <v>147</v>
      </c>
      <c r="B16" s="216">
        <f>+B11/B8*100-100</f>
        <v>32.185094728406227</v>
      </c>
      <c r="C16" s="216">
        <f>+C11/C8*100-100</f>
        <v>13.645578732653178</v>
      </c>
      <c r="D16" s="217">
        <f>D11/D8*100-100</f>
        <v>15.7591580046643</v>
      </c>
      <c r="E16" s="217">
        <f>E11/E8*100-100</f>
        <v>10.907753265821782</v>
      </c>
      <c r="F16" s="14"/>
      <c r="G16" s="51"/>
      <c r="H16" s="99"/>
      <c r="I16" s="99"/>
      <c r="J16" s="99"/>
      <c r="K16" s="99"/>
    </row>
    <row r="17" spans="1:7" x14ac:dyDescent="0.25">
      <c r="A17" s="20"/>
      <c r="B17" s="20"/>
      <c r="C17" s="21"/>
      <c r="D17" s="21"/>
      <c r="E17" s="21"/>
      <c r="F17" s="22"/>
      <c r="G17" s="21"/>
    </row>
    <row r="20" spans="1:7" x14ac:dyDescent="0.25">
      <c r="B20" s="28"/>
      <c r="C20" s="29"/>
    </row>
    <row r="21" spans="1:7" x14ac:dyDescent="0.25">
      <c r="D21" s="30"/>
      <c r="E21" s="30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opLeftCell="E1" workbookViewId="0">
      <selection activeCell="M8" sqref="M8"/>
    </sheetView>
  </sheetViews>
  <sheetFormatPr defaultRowHeight="15.75" x14ac:dyDescent="0.25"/>
  <cols>
    <col min="1" max="1" width="4" style="32" bestFit="1" customWidth="1"/>
    <col min="2" max="2" width="20.7109375" style="32" customWidth="1"/>
    <col min="3" max="3" width="3.7109375" style="32" customWidth="1"/>
    <col min="4" max="4" width="14.140625" style="33" customWidth="1"/>
    <col min="5" max="5" width="12.5703125" style="32" customWidth="1"/>
    <col min="6" max="6" width="17.5703125" style="33" bestFit="1" customWidth="1"/>
    <col min="7" max="7" width="21.7109375" style="32" bestFit="1" customWidth="1"/>
    <col min="8" max="8" width="10.5703125" style="32" bestFit="1" customWidth="1"/>
    <col min="9" max="9" width="13.42578125" style="33" bestFit="1" customWidth="1"/>
    <col min="10" max="10" width="20" style="43" customWidth="1"/>
    <col min="11" max="11" width="17.140625" style="112" customWidth="1"/>
    <col min="12" max="16384" width="9.140625" style="32"/>
  </cols>
  <sheetData>
    <row r="1" spans="1:13" ht="18.75" x14ac:dyDescent="0.25">
      <c r="A1" s="320" t="s">
        <v>86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3" ht="18.75" x14ac:dyDescent="0.25">
      <c r="A2" s="320" t="s">
        <v>148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</row>
    <row r="3" spans="1:13" ht="18.75" x14ac:dyDescent="0.25">
      <c r="A3" s="59"/>
      <c r="B3" s="59"/>
      <c r="C3" s="59"/>
      <c r="D3" s="59"/>
      <c r="E3" s="59"/>
      <c r="F3" s="59" t="s">
        <v>87</v>
      </c>
      <c r="G3" s="59"/>
      <c r="H3" s="59"/>
      <c r="I3" s="59"/>
      <c r="J3" s="98" t="s">
        <v>92</v>
      </c>
      <c r="K3" s="59"/>
    </row>
    <row r="4" spans="1:13" x14ac:dyDescent="0.25">
      <c r="A4" s="137"/>
      <c r="B4" s="138"/>
      <c r="C4" s="138"/>
      <c r="D4" s="321" t="s">
        <v>97</v>
      </c>
      <c r="E4" s="322"/>
      <c r="F4" s="323" t="s">
        <v>98</v>
      </c>
      <c r="G4" s="324"/>
      <c r="H4" s="323" t="s">
        <v>99</v>
      </c>
      <c r="I4" s="324"/>
      <c r="J4" s="325" t="s">
        <v>150</v>
      </c>
      <c r="K4" s="328" t="s">
        <v>151</v>
      </c>
    </row>
    <row r="5" spans="1:13" ht="30" customHeight="1" x14ac:dyDescent="0.25">
      <c r="A5" s="139"/>
      <c r="B5" s="133"/>
      <c r="C5" s="133"/>
      <c r="D5" s="331" t="s">
        <v>94</v>
      </c>
      <c r="E5" s="332"/>
      <c r="F5" s="333" t="s">
        <v>149</v>
      </c>
      <c r="G5" s="334"/>
      <c r="H5" s="333" t="s">
        <v>149</v>
      </c>
      <c r="I5" s="334"/>
      <c r="J5" s="326"/>
      <c r="K5" s="329"/>
    </row>
    <row r="6" spans="1:13" x14ac:dyDescent="0.25">
      <c r="A6" s="148" t="s">
        <v>0</v>
      </c>
      <c r="B6" s="149" t="s">
        <v>1</v>
      </c>
      <c r="C6" s="149" t="s">
        <v>2</v>
      </c>
      <c r="D6" s="150" t="s">
        <v>3</v>
      </c>
      <c r="E6" s="105" t="s">
        <v>4</v>
      </c>
      <c r="F6" s="151" t="s">
        <v>3</v>
      </c>
      <c r="G6" s="152" t="s">
        <v>4</v>
      </c>
      <c r="H6" s="151" t="s">
        <v>3</v>
      </c>
      <c r="I6" s="152" t="s">
        <v>4</v>
      </c>
      <c r="J6" s="327"/>
      <c r="K6" s="330"/>
    </row>
    <row r="7" spans="1:13" x14ac:dyDescent="0.25">
      <c r="A7" s="139">
        <v>1</v>
      </c>
      <c r="B7" s="134" t="s">
        <v>5</v>
      </c>
      <c r="C7" s="135"/>
      <c r="D7" s="141"/>
      <c r="E7" s="85">
        <v>106791238.74394999</v>
      </c>
      <c r="F7" s="208"/>
      <c r="G7" s="209">
        <v>32416140.588890001</v>
      </c>
      <c r="H7" s="141"/>
      <c r="I7" s="106">
        <v>66788714.460249998</v>
      </c>
      <c r="J7" s="140">
        <f>I7/G7*100-100</f>
        <v>106.03536771166563</v>
      </c>
      <c r="K7" s="111">
        <f>I7/I$47*100</f>
        <v>39.72070969573592</v>
      </c>
      <c r="M7" s="257"/>
    </row>
    <row r="8" spans="1:13" x14ac:dyDescent="0.25">
      <c r="A8" s="139">
        <v>2</v>
      </c>
      <c r="B8" s="135" t="s">
        <v>91</v>
      </c>
      <c r="C8" s="135"/>
      <c r="D8" s="141"/>
      <c r="E8" s="85">
        <v>14397757.922489999</v>
      </c>
      <c r="F8" s="210"/>
      <c r="G8" s="211">
        <v>8131111.3288200004</v>
      </c>
      <c r="H8" s="141"/>
      <c r="I8" s="85">
        <v>7715996.3005199991</v>
      </c>
      <c r="J8" s="140">
        <f t="shared" ref="J8:J47" si="0">I8/G8*100-100</f>
        <v>-5.1052680440945863</v>
      </c>
      <c r="K8" s="111">
        <f t="shared" ref="K8:K47" si="1">I8/I$47*100</f>
        <v>4.5888718108017308</v>
      </c>
      <c r="M8" s="257"/>
    </row>
    <row r="9" spans="1:13" x14ac:dyDescent="0.25">
      <c r="A9" s="139">
        <v>3</v>
      </c>
      <c r="B9" s="135" t="s">
        <v>7</v>
      </c>
      <c r="C9" s="135" t="s">
        <v>8</v>
      </c>
      <c r="D9" s="141">
        <v>472023.051022142</v>
      </c>
      <c r="E9" s="85">
        <v>10776856.443050001</v>
      </c>
      <c r="F9" s="213">
        <v>297535.41845264297</v>
      </c>
      <c r="G9" s="120">
        <v>6468640.27893</v>
      </c>
      <c r="H9" s="142">
        <v>218433.97303062701</v>
      </c>
      <c r="I9" s="106">
        <v>5718869.2723500002</v>
      </c>
      <c r="J9" s="140">
        <f t="shared" si="0"/>
        <v>-11.590859504464859</v>
      </c>
      <c r="K9" s="111">
        <f t="shared" si="1"/>
        <v>3.4011366739222693</v>
      </c>
      <c r="M9" s="257"/>
    </row>
    <row r="10" spans="1:13" x14ac:dyDescent="0.25">
      <c r="A10" s="139">
        <v>4</v>
      </c>
      <c r="B10" s="135" t="s">
        <v>10</v>
      </c>
      <c r="C10" s="135" t="s">
        <v>11</v>
      </c>
      <c r="D10" s="141">
        <v>15887379.010000212</v>
      </c>
      <c r="E10" s="85">
        <v>8754390.5759400018</v>
      </c>
      <c r="F10" s="210"/>
      <c r="G10" s="211">
        <v>5290261.4296699977</v>
      </c>
      <c r="H10" s="141">
        <v>9333949.9249806497</v>
      </c>
      <c r="I10" s="85">
        <v>5316306.6903100014</v>
      </c>
      <c r="J10" s="140">
        <f>I10/G10*100-100</f>
        <v>0.49232464191526049</v>
      </c>
      <c r="K10" s="111">
        <f t="shared" si="1"/>
        <v>3.1617238991024559</v>
      </c>
      <c r="M10" s="257"/>
    </row>
    <row r="11" spans="1:13" x14ac:dyDescent="0.25">
      <c r="A11" s="139">
        <v>5</v>
      </c>
      <c r="B11" s="134" t="s">
        <v>6</v>
      </c>
      <c r="C11" s="135"/>
      <c r="D11" s="141"/>
      <c r="E11" s="85">
        <v>2414300.6316999998</v>
      </c>
      <c r="F11" s="210"/>
      <c r="G11" s="211">
        <v>1382799.7681</v>
      </c>
      <c r="H11" s="141"/>
      <c r="I11" s="85">
        <v>3772405.4934299998</v>
      </c>
      <c r="J11" s="140">
        <f t="shared" si="0"/>
        <v>172.80923677137838</v>
      </c>
      <c r="K11" s="111">
        <f t="shared" si="1"/>
        <v>2.2435320797844196</v>
      </c>
      <c r="M11" s="257"/>
    </row>
    <row r="12" spans="1:13" x14ac:dyDescent="0.25">
      <c r="A12" s="139">
        <v>6</v>
      </c>
      <c r="B12" s="31" t="s">
        <v>15</v>
      </c>
      <c r="C12" s="135"/>
      <c r="D12" s="141"/>
      <c r="E12" s="85">
        <v>12326544.49594</v>
      </c>
      <c r="F12" s="210"/>
      <c r="G12" s="214">
        <v>6576793.7845999999</v>
      </c>
      <c r="H12" s="141"/>
      <c r="I12" s="106">
        <v>5784771.6158299996</v>
      </c>
      <c r="J12" s="140">
        <f t="shared" si="0"/>
        <v>-12.042679072963679</v>
      </c>
      <c r="K12" s="111">
        <f t="shared" si="1"/>
        <v>3.4403302394039894</v>
      </c>
      <c r="M12" s="257"/>
    </row>
    <row r="13" spans="1:13" x14ac:dyDescent="0.25">
      <c r="A13" s="139">
        <v>7</v>
      </c>
      <c r="B13" s="135" t="s">
        <v>9</v>
      </c>
      <c r="C13" s="135"/>
      <c r="D13" s="141"/>
      <c r="E13" s="85">
        <v>8226838.6849600002</v>
      </c>
      <c r="F13" s="210"/>
      <c r="G13" s="211">
        <v>4178768.6399099999</v>
      </c>
      <c r="H13" s="141"/>
      <c r="I13" s="85">
        <v>6291552.6583300009</v>
      </c>
      <c r="J13" s="140">
        <f t="shared" si="0"/>
        <v>50.559966355675158</v>
      </c>
      <c r="K13" s="111">
        <f t="shared" si="1"/>
        <v>3.741724012755105</v>
      </c>
      <c r="M13" s="257"/>
    </row>
    <row r="14" spans="1:13" x14ac:dyDescent="0.25">
      <c r="A14" s="139">
        <v>8</v>
      </c>
      <c r="B14" s="135" t="s">
        <v>74</v>
      </c>
      <c r="C14" s="135"/>
      <c r="D14" s="141"/>
      <c r="E14" s="85">
        <v>5142817.0292799994</v>
      </c>
      <c r="F14" s="210"/>
      <c r="G14" s="211">
        <v>2988164.6981600001</v>
      </c>
      <c r="H14" s="141"/>
      <c r="I14" s="85">
        <v>3337193.6197000002</v>
      </c>
      <c r="J14" s="140">
        <f>I14/G14*100-100</f>
        <v>11.680377649696453</v>
      </c>
      <c r="K14" s="111">
        <f>I14/I$47*100</f>
        <v>1.9847020568940241</v>
      </c>
      <c r="M14" s="257"/>
    </row>
    <row r="15" spans="1:13" x14ac:dyDescent="0.25">
      <c r="A15" s="139">
        <v>9</v>
      </c>
      <c r="B15" s="135" t="s">
        <v>12</v>
      </c>
      <c r="C15" s="135"/>
      <c r="D15" s="141"/>
      <c r="E15" s="85">
        <v>7717836.82388</v>
      </c>
      <c r="F15" s="210"/>
      <c r="G15" s="211">
        <v>3967275.7767699994</v>
      </c>
      <c r="H15" s="141"/>
      <c r="I15" s="85">
        <v>4139016.99095</v>
      </c>
      <c r="J15" s="140">
        <f>I15/G15*100-100</f>
        <v>4.3289457008664414</v>
      </c>
      <c r="K15" s="111">
        <f>I15/I$47*100</f>
        <v>2.4615639581008932</v>
      </c>
      <c r="M15" s="257"/>
    </row>
    <row r="16" spans="1:13" x14ac:dyDescent="0.25">
      <c r="A16" s="139">
        <v>10</v>
      </c>
      <c r="B16" s="135" t="s">
        <v>17</v>
      </c>
      <c r="C16" s="135" t="s">
        <v>14</v>
      </c>
      <c r="D16" s="141">
        <v>15598659.990665721</v>
      </c>
      <c r="E16" s="85">
        <v>4590856.2244199999</v>
      </c>
      <c r="F16" s="210">
        <v>12505577.684886107</v>
      </c>
      <c r="G16" s="211">
        <v>3407553.8336100001</v>
      </c>
      <c r="H16" s="141">
        <v>8770725.6466292348</v>
      </c>
      <c r="I16" s="85">
        <v>2557537.23282</v>
      </c>
      <c r="J16" s="140">
        <f t="shared" si="0"/>
        <v>-24.945067408941952</v>
      </c>
      <c r="K16" s="111">
        <f t="shared" si="1"/>
        <v>1.5210233462621843</v>
      </c>
      <c r="M16" s="257"/>
    </row>
    <row r="17" spans="1:13" x14ac:dyDescent="0.25">
      <c r="A17" s="139">
        <v>11</v>
      </c>
      <c r="B17" s="135" t="s">
        <v>16</v>
      </c>
      <c r="C17" s="135"/>
      <c r="D17" s="141"/>
      <c r="E17" s="85">
        <v>16357191.729509998</v>
      </c>
      <c r="F17" s="210"/>
      <c r="G17" s="211">
        <v>8630639.3469200004</v>
      </c>
      <c r="H17" s="141"/>
      <c r="I17" s="85">
        <v>2011114.3543999998</v>
      </c>
      <c r="J17" s="140">
        <f t="shared" si="0"/>
        <v>-76.697967861237274</v>
      </c>
      <c r="K17" s="111">
        <f t="shared" si="1"/>
        <v>1.1960537058037386</v>
      </c>
      <c r="M17" s="257"/>
    </row>
    <row r="18" spans="1:13" x14ac:dyDescent="0.25">
      <c r="A18" s="139">
        <v>12</v>
      </c>
      <c r="B18" s="31" t="s">
        <v>75</v>
      </c>
      <c r="C18" s="135"/>
      <c r="D18" s="141"/>
      <c r="E18" s="85">
        <v>7099647.5832899995</v>
      </c>
      <c r="F18" s="210"/>
      <c r="G18" s="211">
        <v>5056605.6301299995</v>
      </c>
      <c r="H18" s="141"/>
      <c r="I18" s="85">
        <v>2690894.9429500001</v>
      </c>
      <c r="J18" s="140">
        <f t="shared" si="0"/>
        <v>-46.784559845517947</v>
      </c>
      <c r="K18" s="111">
        <f t="shared" si="1"/>
        <v>1.6003340940819288</v>
      </c>
      <c r="M18" s="257"/>
    </row>
    <row r="19" spans="1:13" x14ac:dyDescent="0.25">
      <c r="A19" s="139">
        <v>13</v>
      </c>
      <c r="B19" s="135" t="s">
        <v>13</v>
      </c>
      <c r="C19" s="135" t="s">
        <v>14</v>
      </c>
      <c r="D19" s="141">
        <v>4301045</v>
      </c>
      <c r="E19" s="85">
        <v>7683706.4492199998</v>
      </c>
      <c r="F19" s="212">
        <v>3028495</v>
      </c>
      <c r="G19" s="214">
        <v>5397689.8092200002</v>
      </c>
      <c r="H19" s="143">
        <v>4153150</v>
      </c>
      <c r="I19" s="106">
        <v>8612007</v>
      </c>
      <c r="J19" s="140">
        <f t="shared" si="0"/>
        <v>59.549868636198795</v>
      </c>
      <c r="K19" s="111">
        <f t="shared" si="1"/>
        <v>5.1217489767411992</v>
      </c>
      <c r="M19" s="257"/>
    </row>
    <row r="20" spans="1:13" x14ac:dyDescent="0.25">
      <c r="A20" s="139">
        <v>14</v>
      </c>
      <c r="B20" s="135" t="s">
        <v>18</v>
      </c>
      <c r="C20" s="135"/>
      <c r="D20" s="141"/>
      <c r="E20" s="85">
        <v>3224130.4974000002</v>
      </c>
      <c r="F20" s="210"/>
      <c r="G20" s="120">
        <v>1918769.7948499999</v>
      </c>
      <c r="H20" s="141"/>
      <c r="I20" s="106">
        <v>2384375.3283000002</v>
      </c>
      <c r="J20" s="140">
        <f t="shared" si="0"/>
        <v>24.26583609454822</v>
      </c>
      <c r="K20" s="111">
        <f t="shared" si="1"/>
        <v>1.4180401732009145</v>
      </c>
      <c r="M20" s="257"/>
    </row>
    <row r="21" spans="1:13" x14ac:dyDescent="0.25">
      <c r="A21" s="139">
        <v>15</v>
      </c>
      <c r="B21" s="31" t="s">
        <v>81</v>
      </c>
      <c r="C21" s="135"/>
      <c r="D21" s="141"/>
      <c r="E21" s="85">
        <v>3629816.6060000001</v>
      </c>
      <c r="F21" s="210"/>
      <c r="G21" s="211">
        <v>2050494.2779999999</v>
      </c>
      <c r="H21" s="141"/>
      <c r="I21" s="106">
        <v>2008607.6083800001</v>
      </c>
      <c r="J21" s="140">
        <f t="shared" si="0"/>
        <v>-2.042759644316348</v>
      </c>
      <c r="K21" s="111">
        <f t="shared" si="1"/>
        <v>1.1945628891029527</v>
      </c>
      <c r="M21" s="257"/>
    </row>
    <row r="22" spans="1:13" x14ac:dyDescent="0.25">
      <c r="A22" s="139">
        <v>16</v>
      </c>
      <c r="B22" s="135" t="s">
        <v>20</v>
      </c>
      <c r="C22" s="135"/>
      <c r="D22" s="141"/>
      <c r="E22" s="85">
        <v>2377207.4081000001</v>
      </c>
      <c r="F22" s="210"/>
      <c r="G22" s="211">
        <v>1165086.02201</v>
      </c>
      <c r="H22" s="141"/>
      <c r="I22" s="85">
        <v>2008324.2921</v>
      </c>
      <c r="J22" s="140">
        <f t="shared" si="0"/>
        <v>72.375623272455869</v>
      </c>
      <c r="K22" s="111">
        <f t="shared" si="1"/>
        <v>1.1943943947128315</v>
      </c>
      <c r="M22" s="257"/>
    </row>
    <row r="23" spans="1:13" x14ac:dyDescent="0.25">
      <c r="A23" s="139">
        <v>17</v>
      </c>
      <c r="B23" s="135" t="s">
        <v>23</v>
      </c>
      <c r="C23" s="135"/>
      <c r="D23" s="141"/>
      <c r="E23" s="85">
        <v>2043731.5893600003</v>
      </c>
      <c r="F23" s="210"/>
      <c r="G23" s="211">
        <v>969233.19978000014</v>
      </c>
      <c r="H23" s="141"/>
      <c r="I23" s="85">
        <v>1846114.5905999998</v>
      </c>
      <c r="J23" s="140">
        <f t="shared" si="0"/>
        <v>90.471662652397498</v>
      </c>
      <c r="K23" s="111">
        <f t="shared" si="1"/>
        <v>1.0979247364003009</v>
      </c>
      <c r="M23" s="257"/>
    </row>
    <row r="24" spans="1:13" x14ac:dyDescent="0.25">
      <c r="A24" s="139">
        <v>18</v>
      </c>
      <c r="B24" s="135" t="s">
        <v>80</v>
      </c>
      <c r="C24" s="135"/>
      <c r="D24" s="141"/>
      <c r="E24" s="85">
        <v>2515320.8325</v>
      </c>
      <c r="F24" s="210"/>
      <c r="G24" s="211">
        <v>1325201.52</v>
      </c>
      <c r="H24" s="141"/>
      <c r="I24" s="85">
        <v>1602982.6975</v>
      </c>
      <c r="J24" s="140">
        <f t="shared" si="0"/>
        <v>20.961429134189345</v>
      </c>
      <c r="K24" s="111">
        <f t="shared" si="1"/>
        <v>0.9533288803242348</v>
      </c>
      <c r="M24" s="257"/>
    </row>
    <row r="25" spans="1:13" x14ac:dyDescent="0.25">
      <c r="A25" s="139">
        <v>19</v>
      </c>
      <c r="B25" s="135" t="s">
        <v>82</v>
      </c>
      <c r="C25" s="135"/>
      <c r="D25" s="141"/>
      <c r="E25" s="85">
        <v>2219429.7316000001</v>
      </c>
      <c r="F25" s="210"/>
      <c r="G25" s="214">
        <v>1089548.8017</v>
      </c>
      <c r="H25" s="141"/>
      <c r="I25" s="106">
        <v>1231082.2150600001</v>
      </c>
      <c r="J25" s="140">
        <f t="shared" si="0"/>
        <v>12.990093985617591</v>
      </c>
      <c r="K25" s="111">
        <f t="shared" si="1"/>
        <v>0.73215152696320895</v>
      </c>
      <c r="M25" s="257"/>
    </row>
    <row r="26" spans="1:13" x14ac:dyDescent="0.25">
      <c r="A26" s="139">
        <v>20</v>
      </c>
      <c r="B26" s="135" t="s">
        <v>79</v>
      </c>
      <c r="C26" s="135"/>
      <c r="D26" s="141"/>
      <c r="E26" s="85">
        <v>3083186.9345899997</v>
      </c>
      <c r="F26" s="210"/>
      <c r="G26" s="211">
        <v>1803797.4851500001</v>
      </c>
      <c r="H26" s="141"/>
      <c r="I26" s="85">
        <v>1979775.1410300001</v>
      </c>
      <c r="J26" s="140">
        <f t="shared" si="0"/>
        <v>9.7559541649635975</v>
      </c>
      <c r="K26" s="111">
        <f t="shared" si="1"/>
        <v>1.1774155899720085</v>
      </c>
      <c r="M26" s="257"/>
    </row>
    <row r="27" spans="1:13" x14ac:dyDescent="0.25">
      <c r="A27" s="139">
        <v>21</v>
      </c>
      <c r="B27" s="136" t="s">
        <v>73</v>
      </c>
      <c r="C27" s="135"/>
      <c r="D27" s="141"/>
      <c r="E27" s="85">
        <v>4514096.9005399998</v>
      </c>
      <c r="F27" s="210"/>
      <c r="G27" s="214">
        <v>2120249.2000799999</v>
      </c>
      <c r="H27" s="141"/>
      <c r="I27" s="106">
        <v>2292529.5120100002</v>
      </c>
      <c r="J27" s="140">
        <f t="shared" si="0"/>
        <v>8.1254746811601137</v>
      </c>
      <c r="K27" s="111">
        <f t="shared" si="1"/>
        <v>1.3634174568467281</v>
      </c>
      <c r="M27" s="257"/>
    </row>
    <row r="28" spans="1:13" x14ac:dyDescent="0.25">
      <c r="A28" s="139">
        <v>22</v>
      </c>
      <c r="B28" s="135" t="s">
        <v>22</v>
      </c>
      <c r="C28" s="135"/>
      <c r="D28" s="141"/>
      <c r="E28" s="85">
        <v>2042195.8914999999</v>
      </c>
      <c r="F28" s="210"/>
      <c r="G28" s="211">
        <v>787044.08655999997</v>
      </c>
      <c r="H28" s="141"/>
      <c r="I28" s="85">
        <v>1108102.7832200001</v>
      </c>
      <c r="J28" s="140">
        <f t="shared" si="0"/>
        <v>40.792974897159638</v>
      </c>
      <c r="K28" s="111">
        <f t="shared" si="1"/>
        <v>0.65901296829892386</v>
      </c>
      <c r="M28" s="257"/>
    </row>
    <row r="29" spans="1:13" x14ac:dyDescent="0.25">
      <c r="A29" s="139">
        <v>23</v>
      </c>
      <c r="B29" s="135" t="s">
        <v>21</v>
      </c>
      <c r="C29" s="135"/>
      <c r="D29" s="141"/>
      <c r="E29" s="85">
        <v>1222663.6399500004</v>
      </c>
      <c r="F29" s="210"/>
      <c r="G29" s="211">
        <v>743428.57426999998</v>
      </c>
      <c r="H29" s="141"/>
      <c r="I29" s="85">
        <v>726125.93265000009</v>
      </c>
      <c r="J29" s="140">
        <f t="shared" si="0"/>
        <v>-2.327411431150594</v>
      </c>
      <c r="K29" s="111">
        <f t="shared" si="1"/>
        <v>0.43184297835979318</v>
      </c>
      <c r="M29" s="257"/>
    </row>
    <row r="30" spans="1:13" x14ac:dyDescent="0.25">
      <c r="A30" s="139">
        <v>24</v>
      </c>
      <c r="B30" s="135" t="s">
        <v>19</v>
      </c>
      <c r="C30" s="135" t="s">
        <v>14</v>
      </c>
      <c r="D30" s="141">
        <v>13879592</v>
      </c>
      <c r="E30" s="85">
        <v>2058685.25238</v>
      </c>
      <c r="F30" s="212">
        <v>7424847</v>
      </c>
      <c r="G30" s="214">
        <v>1088932.62038</v>
      </c>
      <c r="H30" s="143">
        <v>6913719</v>
      </c>
      <c r="I30" s="106">
        <v>1127056.87919</v>
      </c>
      <c r="J30" s="140">
        <f t="shared" si="0"/>
        <v>3.5010668333818558</v>
      </c>
      <c r="K30" s="111">
        <f t="shared" si="1"/>
        <v>0.6702853838507693</v>
      </c>
      <c r="M30" s="257"/>
    </row>
    <row r="31" spans="1:13" x14ac:dyDescent="0.25">
      <c r="A31" s="139">
        <v>25</v>
      </c>
      <c r="B31" s="31" t="s">
        <v>76</v>
      </c>
      <c r="C31" s="135"/>
      <c r="D31" s="141"/>
      <c r="E31" s="85">
        <v>1150769.3160000001</v>
      </c>
      <c r="F31" s="210"/>
      <c r="G31" s="214">
        <v>703565.85199999996</v>
      </c>
      <c r="H31" s="141"/>
      <c r="I31" s="106">
        <v>553986.31736999995</v>
      </c>
      <c r="J31" s="140">
        <f t="shared" si="0"/>
        <v>-21.260203889201833</v>
      </c>
      <c r="K31" s="111">
        <f t="shared" si="1"/>
        <v>0.329467783075237</v>
      </c>
      <c r="M31" s="257"/>
    </row>
    <row r="32" spans="1:13" x14ac:dyDescent="0.25">
      <c r="A32" s="139">
        <v>26</v>
      </c>
      <c r="B32" s="135" t="s">
        <v>32</v>
      </c>
      <c r="C32" s="135"/>
      <c r="D32" s="141"/>
      <c r="E32" s="85">
        <v>1329969.40157</v>
      </c>
      <c r="F32" s="210"/>
      <c r="G32" s="211">
        <v>939079.88138000004</v>
      </c>
      <c r="H32" s="141"/>
      <c r="I32" s="85">
        <v>886388.59074000001</v>
      </c>
      <c r="J32" s="140">
        <f t="shared" si="0"/>
        <v>-5.6109487259559785</v>
      </c>
      <c r="K32" s="111">
        <f t="shared" si="1"/>
        <v>0.52715468735890125</v>
      </c>
      <c r="M32" s="257"/>
    </row>
    <row r="33" spans="1:13" x14ac:dyDescent="0.25">
      <c r="A33" s="139">
        <v>27</v>
      </c>
      <c r="B33" s="31" t="s">
        <v>77</v>
      </c>
      <c r="C33" s="135"/>
      <c r="D33" s="141"/>
      <c r="E33" s="85">
        <v>897311.47450000001</v>
      </c>
      <c r="F33" s="210"/>
      <c r="G33" s="120">
        <v>497002.64449999999</v>
      </c>
      <c r="H33" s="141"/>
      <c r="I33" s="106">
        <v>596204.94350000005</v>
      </c>
      <c r="J33" s="140">
        <f>I33/G33*100-100</f>
        <v>19.96011492047505</v>
      </c>
      <c r="K33" s="111">
        <f t="shared" si="1"/>
        <v>0.3545761236955764</v>
      </c>
      <c r="M33" s="257"/>
    </row>
    <row r="34" spans="1:13" x14ac:dyDescent="0.25">
      <c r="A34" s="139">
        <v>28</v>
      </c>
      <c r="B34" s="135" t="s">
        <v>29</v>
      </c>
      <c r="C34" s="135" t="s">
        <v>14</v>
      </c>
      <c r="D34" s="141">
        <v>2517917.7992172199</v>
      </c>
      <c r="E34" s="85">
        <v>361384.04317000002</v>
      </c>
      <c r="F34" s="210">
        <v>1356553.5999984699</v>
      </c>
      <c r="G34" s="211">
        <v>197355.47894999999</v>
      </c>
      <c r="H34" s="141">
        <v>1561405</v>
      </c>
      <c r="I34" s="85">
        <v>251998.69735999999</v>
      </c>
      <c r="J34" s="140">
        <f t="shared" si="0"/>
        <v>27.687712902991592</v>
      </c>
      <c r="K34" s="111">
        <f t="shared" si="1"/>
        <v>0.14986913855779438</v>
      </c>
      <c r="M34" s="257"/>
    </row>
    <row r="35" spans="1:13" x14ac:dyDescent="0.25">
      <c r="A35" s="139">
        <v>29</v>
      </c>
      <c r="B35" s="135" t="s">
        <v>24</v>
      </c>
      <c r="C35" s="135"/>
      <c r="D35" s="141"/>
      <c r="E35" s="85">
        <v>760129.21036999999</v>
      </c>
      <c r="F35" s="210"/>
      <c r="G35" s="214">
        <v>443155.52437</v>
      </c>
      <c r="H35" s="141"/>
      <c r="I35" s="106">
        <v>451363.09998</v>
      </c>
      <c r="J35" s="140">
        <f t="shared" si="0"/>
        <v>1.8520756616242124</v>
      </c>
      <c r="K35" s="111">
        <f t="shared" si="1"/>
        <v>0.26843551049845882</v>
      </c>
      <c r="M35" s="257"/>
    </row>
    <row r="36" spans="1:13" x14ac:dyDescent="0.25">
      <c r="A36" s="139">
        <v>30</v>
      </c>
      <c r="B36" s="135" t="s">
        <v>27</v>
      </c>
      <c r="C36" s="135" t="s">
        <v>14</v>
      </c>
      <c r="D36" s="141">
        <v>3817271</v>
      </c>
      <c r="E36" s="85">
        <v>583609.91006999998</v>
      </c>
      <c r="F36" s="210">
        <v>2717407</v>
      </c>
      <c r="G36" s="211">
        <v>398419.92060000001</v>
      </c>
      <c r="H36" s="141">
        <v>9656560.0999984741</v>
      </c>
      <c r="I36" s="85">
        <v>777918.31275000004</v>
      </c>
      <c r="J36" s="140">
        <f t="shared" si="0"/>
        <v>95.25085783323658</v>
      </c>
      <c r="K36" s="111">
        <f t="shared" si="1"/>
        <v>0.46264503992107214</v>
      </c>
      <c r="M36" s="257"/>
    </row>
    <row r="37" spans="1:13" x14ac:dyDescent="0.25">
      <c r="A37" s="139">
        <v>31</v>
      </c>
      <c r="B37" s="135" t="s">
        <v>31</v>
      </c>
      <c r="C37" s="135" t="s">
        <v>14</v>
      </c>
      <c r="D37" s="141">
        <v>3228795.769653324</v>
      </c>
      <c r="E37" s="85">
        <v>479632.17369000003</v>
      </c>
      <c r="F37" s="210">
        <v>1790563.3992919922</v>
      </c>
      <c r="G37" s="211">
        <v>235317.32436999999</v>
      </c>
      <c r="H37" s="141">
        <v>1493823.18897438</v>
      </c>
      <c r="I37" s="85">
        <v>250434.54053</v>
      </c>
      <c r="J37" s="140">
        <f t="shared" si="0"/>
        <v>6.4241832599756066</v>
      </c>
      <c r="K37" s="111">
        <f t="shared" si="1"/>
        <v>0.14893890027030632</v>
      </c>
      <c r="M37" s="257"/>
    </row>
    <row r="38" spans="1:13" x14ac:dyDescent="0.25">
      <c r="A38" s="139">
        <v>32</v>
      </c>
      <c r="B38" s="135" t="s">
        <v>83</v>
      </c>
      <c r="C38" s="135"/>
      <c r="D38" s="141"/>
      <c r="E38" s="85">
        <v>697378.28518999997</v>
      </c>
      <c r="F38" s="210"/>
      <c r="G38" s="214">
        <v>551501.21923000005</v>
      </c>
      <c r="H38" s="141"/>
      <c r="I38" s="106">
        <v>495275.77064</v>
      </c>
      <c r="J38" s="140">
        <f t="shared" si="0"/>
        <v>-10.194981738843907</v>
      </c>
      <c r="K38" s="111">
        <f t="shared" si="1"/>
        <v>0.29455133646316461</v>
      </c>
      <c r="M38" s="257"/>
    </row>
    <row r="39" spans="1:13" x14ac:dyDescent="0.25">
      <c r="A39" s="139">
        <v>33</v>
      </c>
      <c r="B39" s="135" t="s">
        <v>25</v>
      </c>
      <c r="C39" s="135" t="s">
        <v>14</v>
      </c>
      <c r="D39" s="141">
        <v>38579.111923605167</v>
      </c>
      <c r="E39" s="85">
        <v>572791.63180999993</v>
      </c>
      <c r="F39" s="210"/>
      <c r="G39" s="211">
        <v>295276.55494</v>
      </c>
      <c r="H39" s="141"/>
      <c r="I39" s="85">
        <v>388549.13283000002</v>
      </c>
      <c r="J39" s="140">
        <f t="shared" si="0"/>
        <v>31.588209876315091</v>
      </c>
      <c r="K39" s="111">
        <f t="shared" si="1"/>
        <v>0.23107866998781273</v>
      </c>
      <c r="M39" s="257"/>
    </row>
    <row r="40" spans="1:13" x14ac:dyDescent="0.25">
      <c r="A40" s="139">
        <v>34</v>
      </c>
      <c r="B40" s="31" t="s">
        <v>84</v>
      </c>
      <c r="C40" s="135"/>
      <c r="D40" s="141"/>
      <c r="E40" s="85">
        <v>252156.25397000002</v>
      </c>
      <c r="F40" s="210"/>
      <c r="G40" s="211">
        <v>174484.45646999998</v>
      </c>
      <c r="H40" s="141"/>
      <c r="I40" s="85">
        <v>493039.32759</v>
      </c>
      <c r="J40" s="140">
        <f t="shared" si="0"/>
        <v>182.56919703032162</v>
      </c>
      <c r="K40" s="111">
        <f t="shared" si="1"/>
        <v>0.29322127485233712</v>
      </c>
      <c r="M40" s="257"/>
    </row>
    <row r="41" spans="1:13" x14ac:dyDescent="0.25">
      <c r="A41" s="139">
        <v>35</v>
      </c>
      <c r="B41" s="31" t="s">
        <v>78</v>
      </c>
      <c r="C41" s="135"/>
      <c r="D41" s="141"/>
      <c r="E41" s="85">
        <v>320603.59862</v>
      </c>
      <c r="F41" s="210"/>
      <c r="G41" s="120">
        <v>70579.132750000004</v>
      </c>
      <c r="H41" s="141"/>
      <c r="I41" s="106">
        <v>84474.561090000003</v>
      </c>
      <c r="J41" s="140">
        <f t="shared" si="0"/>
        <v>19.687728934300324</v>
      </c>
      <c r="K41" s="111">
        <f t="shared" si="1"/>
        <v>5.0238869618123794E-2</v>
      </c>
      <c r="M41" s="257"/>
    </row>
    <row r="42" spans="1:13" x14ac:dyDescent="0.25">
      <c r="A42" s="139">
        <v>36</v>
      </c>
      <c r="B42" s="135" t="s">
        <v>28</v>
      </c>
      <c r="C42" s="135"/>
      <c r="D42" s="141"/>
      <c r="E42" s="85">
        <v>251678.62015</v>
      </c>
      <c r="F42" s="210"/>
      <c r="G42" s="120">
        <v>119667.84275</v>
      </c>
      <c r="H42" s="141"/>
      <c r="I42" s="106">
        <v>131958.38863999999</v>
      </c>
      <c r="J42" s="140">
        <f t="shared" si="0"/>
        <v>10.270550222649504</v>
      </c>
      <c r="K42" s="111">
        <f t="shared" si="1"/>
        <v>7.8478540715229042E-2</v>
      </c>
      <c r="M42" s="257"/>
    </row>
    <row r="43" spans="1:13" x14ac:dyDescent="0.25">
      <c r="A43" s="139">
        <v>37</v>
      </c>
      <c r="B43" s="135" t="s">
        <v>33</v>
      </c>
      <c r="C43" s="135"/>
      <c r="D43" s="141"/>
      <c r="E43" s="85">
        <v>178711.97456999999</v>
      </c>
      <c r="F43" s="210"/>
      <c r="G43" s="120">
        <v>107716.1018</v>
      </c>
      <c r="H43" s="141"/>
      <c r="I43" s="106">
        <v>130817.26652999999</v>
      </c>
      <c r="J43" s="140">
        <f t="shared" si="0"/>
        <v>21.446343066603603</v>
      </c>
      <c r="K43" s="111">
        <f t="shared" si="1"/>
        <v>7.7799890430895871E-2</v>
      </c>
      <c r="M43" s="257"/>
    </row>
    <row r="44" spans="1:13" x14ac:dyDescent="0.25">
      <c r="A44" s="139">
        <v>38</v>
      </c>
      <c r="B44" s="135" t="s">
        <v>26</v>
      </c>
      <c r="C44" s="135"/>
      <c r="D44" s="141"/>
      <c r="E44" s="85">
        <v>269283.22994999995</v>
      </c>
      <c r="F44" s="210"/>
      <c r="G44" s="211">
        <v>142947.50729000001</v>
      </c>
      <c r="H44" s="141"/>
      <c r="I44" s="85">
        <v>115981.96534000001</v>
      </c>
      <c r="J44" s="140">
        <f t="shared" si="0"/>
        <v>-18.863946955923154</v>
      </c>
      <c r="K44" s="111">
        <f t="shared" si="1"/>
        <v>6.897701224587699E-2</v>
      </c>
      <c r="M44" s="257"/>
    </row>
    <row r="45" spans="1:13" x14ac:dyDescent="0.25">
      <c r="A45" s="139">
        <v>39</v>
      </c>
      <c r="B45" s="31" t="s">
        <v>30</v>
      </c>
      <c r="C45" s="135"/>
      <c r="D45" s="141"/>
      <c r="E45" s="85">
        <v>47872.94713</v>
      </c>
      <c r="F45" s="215"/>
      <c r="G45" s="120">
        <v>19616.53413</v>
      </c>
      <c r="H45" s="144"/>
      <c r="I45" s="106">
        <v>39709.857250000001</v>
      </c>
      <c r="J45" s="140">
        <f t="shared" si="0"/>
        <v>102.43054653202393</v>
      </c>
      <c r="K45" s="111">
        <f t="shared" si="1"/>
        <v>2.3616320880455229E-2</v>
      </c>
      <c r="M45" s="257"/>
    </row>
    <row r="46" spans="1:13" x14ac:dyDescent="0.25">
      <c r="A46" s="139">
        <v>40</v>
      </c>
      <c r="B46" s="135" t="s">
        <v>34</v>
      </c>
      <c r="C46" s="135"/>
      <c r="D46" s="146"/>
      <c r="E46" s="147">
        <f>E47-SUM(E7:E45)</f>
        <v>27666470.865839928</v>
      </c>
      <c r="F46" s="307"/>
      <c r="G46" s="147">
        <f>G47-SUM(G7:G45)</f>
        <v>13354912.447590053</v>
      </c>
      <c r="H46" s="145"/>
      <c r="I46" s="147">
        <f>I47-SUM(I7:I45)</f>
        <v>19446265.222500026</v>
      </c>
      <c r="J46" s="140">
        <f t="shared" si="0"/>
        <v>45.6113269092167</v>
      </c>
      <c r="K46" s="111">
        <f t="shared" si="1"/>
        <v>11.565119374006255</v>
      </c>
      <c r="M46" s="257"/>
    </row>
    <row r="47" spans="1:13" s="35" customFormat="1" x14ac:dyDescent="0.25">
      <c r="A47" s="153"/>
      <c r="B47" s="154" t="s">
        <v>35</v>
      </c>
      <c r="C47" s="56"/>
      <c r="D47" s="155"/>
      <c r="E47" s="84">
        <v>277030201.55814999</v>
      </c>
      <c r="F47" s="308"/>
      <c r="G47" s="309">
        <v>127204828.91963001</v>
      </c>
      <c r="H47" s="153"/>
      <c r="I47" s="58">
        <v>168145823.60652</v>
      </c>
      <c r="J47" s="224">
        <f t="shared" si="0"/>
        <v>32.185094728406227</v>
      </c>
      <c r="K47" s="225">
        <f t="shared" si="1"/>
        <v>100</v>
      </c>
      <c r="L47" s="32"/>
      <c r="M47" s="257"/>
    </row>
    <row r="48" spans="1:13" x14ac:dyDescent="0.25">
      <c r="F48" s="34"/>
      <c r="G48" s="34"/>
      <c r="H48" s="34"/>
      <c r="I48" s="34"/>
    </row>
    <row r="49" spans="4:10" x14ac:dyDescent="0.25">
      <c r="D49" s="34"/>
      <c r="E49" s="34"/>
      <c r="G49" s="306"/>
      <c r="H49" s="36"/>
      <c r="I49" s="177"/>
    </row>
    <row r="50" spans="4:10" x14ac:dyDescent="0.25">
      <c r="E50" s="36"/>
      <c r="J50" s="44"/>
    </row>
    <row r="52" spans="4:10" x14ac:dyDescent="0.25">
      <c r="F52" s="57"/>
      <c r="G52" s="37"/>
      <c r="H52" s="37"/>
      <c r="I52" s="57"/>
    </row>
    <row r="53" spans="4:10" x14ac:dyDescent="0.25">
      <c r="E53" s="37" t="s">
        <v>36</v>
      </c>
    </row>
  </sheetData>
  <sortState xmlns:xlrd2="http://schemas.microsoft.com/office/spreadsheetml/2017/richdata2" ref="B7:I45">
    <sortCondition descending="1" ref="I7"/>
  </sortState>
  <mergeCells count="10">
    <mergeCell ref="A1:K1"/>
    <mergeCell ref="D4:E4"/>
    <mergeCell ref="F4:G4"/>
    <mergeCell ref="H4:I4"/>
    <mergeCell ref="A2:K2"/>
    <mergeCell ref="J4:J6"/>
    <mergeCell ref="K4:K6"/>
    <mergeCell ref="D5:E5"/>
    <mergeCell ref="F5:G5"/>
    <mergeCell ref="H5:I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topLeftCell="A16" workbookViewId="0">
      <selection activeCell="E37" sqref="E37"/>
    </sheetView>
  </sheetViews>
  <sheetFormatPr defaultRowHeight="15" x14ac:dyDescent="0.25"/>
  <cols>
    <col min="1" max="1" width="4.42578125" style="5" bestFit="1" customWidth="1"/>
    <col min="2" max="2" width="25.7109375" style="1" customWidth="1"/>
    <col min="3" max="5" width="17" style="6" customWidth="1"/>
    <col min="6" max="6" width="20.28515625" style="2" customWidth="1"/>
    <col min="7" max="7" width="17.28515625" style="88" customWidth="1"/>
    <col min="8" max="16384" width="9.140625" style="1"/>
  </cols>
  <sheetData>
    <row r="1" spans="1:9" ht="18.75" x14ac:dyDescent="0.25">
      <c r="A1" s="320" t="s">
        <v>88</v>
      </c>
      <c r="B1" s="320"/>
      <c r="C1" s="320"/>
      <c r="D1" s="320"/>
      <c r="E1" s="320"/>
      <c r="F1" s="320"/>
      <c r="G1" s="320"/>
    </row>
    <row r="2" spans="1:9" ht="18.75" x14ac:dyDescent="0.25">
      <c r="A2" s="320" t="s">
        <v>152</v>
      </c>
      <c r="B2" s="320"/>
      <c r="C2" s="320"/>
      <c r="D2" s="320"/>
      <c r="E2" s="320"/>
      <c r="F2" s="320"/>
      <c r="G2" s="320"/>
    </row>
    <row r="3" spans="1:9" ht="18.75" x14ac:dyDescent="0.25">
      <c r="A3" s="59"/>
      <c r="B3" s="335" t="s">
        <v>87</v>
      </c>
      <c r="C3" s="335"/>
      <c r="D3" s="335"/>
      <c r="E3" s="335"/>
      <c r="F3" s="98" t="s">
        <v>92</v>
      </c>
      <c r="G3" s="87"/>
    </row>
    <row r="4" spans="1:9" s="110" customFormat="1" ht="30" customHeight="1" x14ac:dyDescent="0.25">
      <c r="A4" s="107" t="s">
        <v>0</v>
      </c>
      <c r="B4" s="108" t="s">
        <v>1</v>
      </c>
      <c r="C4" s="109" t="s">
        <v>85</v>
      </c>
      <c r="D4" s="86" t="s">
        <v>85</v>
      </c>
      <c r="E4" s="55" t="s">
        <v>93</v>
      </c>
      <c r="F4" s="325" t="s">
        <v>150</v>
      </c>
      <c r="G4" s="336" t="s">
        <v>153</v>
      </c>
    </row>
    <row r="5" spans="1:9" x14ac:dyDescent="0.25">
      <c r="A5" s="100"/>
      <c r="B5" s="101"/>
      <c r="C5" s="102" t="s">
        <v>90</v>
      </c>
      <c r="D5" s="104" t="s">
        <v>90</v>
      </c>
      <c r="E5" s="102" t="s">
        <v>95</v>
      </c>
      <c r="F5" s="326"/>
      <c r="G5" s="337"/>
    </row>
    <row r="6" spans="1:9" x14ac:dyDescent="0.25">
      <c r="A6" s="3"/>
      <c r="B6" s="4"/>
      <c r="C6" s="103" t="s">
        <v>94</v>
      </c>
      <c r="D6" s="156" t="s">
        <v>149</v>
      </c>
      <c r="E6" s="156" t="s">
        <v>149</v>
      </c>
      <c r="F6" s="326"/>
      <c r="G6" s="337"/>
    </row>
    <row r="7" spans="1:9" x14ac:dyDescent="0.25">
      <c r="A7" s="121">
        <v>1</v>
      </c>
      <c r="B7" s="39" t="s">
        <v>37</v>
      </c>
      <c r="C7" s="125">
        <v>287651333.08546531</v>
      </c>
      <c r="D7" s="157">
        <v>157855170.93069926</v>
      </c>
      <c r="E7" s="245">
        <v>158611710.01311949</v>
      </c>
      <c r="F7" s="247">
        <f>E7/D7*100-100</f>
        <v>0.47926151418400309</v>
      </c>
      <c r="G7" s="123">
        <f>E7/E$34*100</f>
        <v>14.117815441196541</v>
      </c>
      <c r="I7" s="258"/>
    </row>
    <row r="8" spans="1:9" x14ac:dyDescent="0.25">
      <c r="A8" s="122">
        <v>2</v>
      </c>
      <c r="B8" s="40" t="s">
        <v>38</v>
      </c>
      <c r="C8" s="126">
        <v>162498809.52435809</v>
      </c>
      <c r="D8" s="158">
        <v>94430136.780672193</v>
      </c>
      <c r="E8" s="6">
        <v>92243529.31651859</v>
      </c>
      <c r="F8" s="248">
        <f t="shared" ref="F8:F34" si="0">E8/D8*100-100</f>
        <v>-2.3155822269243487</v>
      </c>
      <c r="G8" s="124">
        <f t="shared" ref="G8:G34" si="1">E8/E$34*100</f>
        <v>8.2104727477403454</v>
      </c>
      <c r="I8" s="258"/>
    </row>
    <row r="9" spans="1:9" x14ac:dyDescent="0.25">
      <c r="A9" s="122">
        <v>3</v>
      </c>
      <c r="B9" s="40" t="s">
        <v>49</v>
      </c>
      <c r="C9" s="120">
        <v>108953306.71762501</v>
      </c>
      <c r="D9" s="159">
        <v>38297391.811750002</v>
      </c>
      <c r="E9" s="6">
        <v>70995654.704469994</v>
      </c>
      <c r="F9" s="248">
        <f t="shared" si="0"/>
        <v>85.379868826179063</v>
      </c>
      <c r="G9" s="124">
        <f t="shared" si="1"/>
        <v>6.3192279445301951</v>
      </c>
      <c r="I9" s="258"/>
    </row>
    <row r="10" spans="1:9" x14ac:dyDescent="0.25">
      <c r="A10" s="122">
        <v>4</v>
      </c>
      <c r="B10" s="40" t="s">
        <v>39</v>
      </c>
      <c r="C10" s="120">
        <v>124154271.84378199</v>
      </c>
      <c r="D10" s="159">
        <v>65168416.6371319</v>
      </c>
      <c r="E10" s="6">
        <v>77532539.361648306</v>
      </c>
      <c r="F10" s="248">
        <f t="shared" si="0"/>
        <v>18.972568864702978</v>
      </c>
      <c r="G10" s="124">
        <f t="shared" si="1"/>
        <v>6.9010672749478505</v>
      </c>
      <c r="I10" s="258"/>
    </row>
    <row r="11" spans="1:9" x14ac:dyDescent="0.25">
      <c r="A11" s="122">
        <v>5</v>
      </c>
      <c r="B11" s="40" t="s">
        <v>40</v>
      </c>
      <c r="C11" s="120">
        <v>109121118.501451</v>
      </c>
      <c r="D11" s="159">
        <v>55211130.648478597</v>
      </c>
      <c r="E11" s="6">
        <v>64846159.262367703</v>
      </c>
      <c r="F11" s="248">
        <f t="shared" si="0"/>
        <v>17.451243074940749</v>
      </c>
      <c r="G11" s="124">
        <f t="shared" si="1"/>
        <v>5.771869608245324</v>
      </c>
      <c r="I11" s="258"/>
    </row>
    <row r="12" spans="1:9" x14ac:dyDescent="0.25">
      <c r="A12" s="122">
        <v>6</v>
      </c>
      <c r="B12" s="40" t="s">
        <v>47</v>
      </c>
      <c r="C12" s="120">
        <v>31204502.936547399</v>
      </c>
      <c r="D12" s="159">
        <v>19619178.4340083</v>
      </c>
      <c r="E12" s="6">
        <v>42637554.631454498</v>
      </c>
      <c r="F12" s="248">
        <f t="shared" si="0"/>
        <v>117.32589249275424</v>
      </c>
      <c r="G12" s="124">
        <f t="shared" si="1"/>
        <v>3.7951115154172386</v>
      </c>
      <c r="I12" s="258"/>
    </row>
    <row r="13" spans="1:9" x14ac:dyDescent="0.25">
      <c r="A13" s="122">
        <v>7</v>
      </c>
      <c r="B13" s="40" t="s">
        <v>42</v>
      </c>
      <c r="C13" s="126">
        <v>73876013.861158818</v>
      </c>
      <c r="D13" s="158">
        <v>41922378.507642746</v>
      </c>
      <c r="E13" s="6">
        <v>44911126.649388984</v>
      </c>
      <c r="F13" s="248">
        <f t="shared" si="0"/>
        <v>7.129242777103812</v>
      </c>
      <c r="G13" s="124">
        <f t="shared" si="1"/>
        <v>3.9974791094543551</v>
      </c>
      <c r="I13" s="258"/>
    </row>
    <row r="14" spans="1:9" x14ac:dyDescent="0.25">
      <c r="A14" s="122">
        <v>8</v>
      </c>
      <c r="B14" s="40" t="s">
        <v>41</v>
      </c>
      <c r="C14" s="120">
        <v>60781124.558548503</v>
      </c>
      <c r="D14" s="159">
        <v>36357328.5300567</v>
      </c>
      <c r="E14" s="6">
        <v>35629018.019226298</v>
      </c>
      <c r="F14" s="248">
        <f t="shared" si="0"/>
        <v>-2.0032013909611237</v>
      </c>
      <c r="G14" s="124">
        <f t="shared" si="1"/>
        <v>3.1712910774677172</v>
      </c>
      <c r="I14" s="258"/>
    </row>
    <row r="15" spans="1:9" x14ac:dyDescent="0.25">
      <c r="A15" s="122">
        <v>9</v>
      </c>
      <c r="B15" s="40" t="s">
        <v>44</v>
      </c>
      <c r="C15" s="126">
        <v>43081956.013412185</v>
      </c>
      <c r="D15" s="158">
        <v>23483190.211997051</v>
      </c>
      <c r="E15" s="6">
        <v>32780933.15723202</v>
      </c>
      <c r="F15" s="248">
        <f t="shared" si="0"/>
        <v>39.593185002968454</v>
      </c>
      <c r="G15" s="124">
        <f t="shared" si="1"/>
        <v>2.9177868662138633</v>
      </c>
      <c r="I15" s="258"/>
    </row>
    <row r="16" spans="1:9" x14ac:dyDescent="0.25">
      <c r="A16" s="122">
        <v>10</v>
      </c>
      <c r="B16" s="40" t="s">
        <v>43</v>
      </c>
      <c r="C16" s="120">
        <v>42469335.178248897</v>
      </c>
      <c r="D16" s="159">
        <v>25061121.2831067</v>
      </c>
      <c r="E16" s="6">
        <v>24861231.045703601</v>
      </c>
      <c r="F16" s="248">
        <f t="shared" si="0"/>
        <v>-0.79761090952399627</v>
      </c>
      <c r="G16" s="124">
        <f t="shared" si="1"/>
        <v>2.2128648100140746</v>
      </c>
      <c r="I16" s="258"/>
    </row>
    <row r="17" spans="1:9" x14ac:dyDescent="0.25">
      <c r="A17" s="122">
        <v>11</v>
      </c>
      <c r="B17" s="40" t="s">
        <v>45</v>
      </c>
      <c r="C17" s="126">
        <v>41073268.2123487</v>
      </c>
      <c r="D17" s="158">
        <v>26000013.10955368</v>
      </c>
      <c r="E17" s="6">
        <v>26228673.206927888</v>
      </c>
      <c r="F17" s="248">
        <f t="shared" si="0"/>
        <v>0.87946146954129745</v>
      </c>
      <c r="G17" s="124">
        <f t="shared" si="1"/>
        <v>2.3345790015897068</v>
      </c>
      <c r="I17" s="258"/>
    </row>
    <row r="18" spans="1:9" x14ac:dyDescent="0.25">
      <c r="A18" s="122">
        <v>12</v>
      </c>
      <c r="B18" s="40" t="s">
        <v>48</v>
      </c>
      <c r="C18" s="126">
        <v>27979738.084973771</v>
      </c>
      <c r="D18" s="158">
        <v>15195534.207150375</v>
      </c>
      <c r="E18" s="6">
        <v>16259113.24142977</v>
      </c>
      <c r="F18" s="248">
        <f t="shared" si="0"/>
        <v>6.9992868942963469</v>
      </c>
      <c r="G18" s="124">
        <f t="shared" si="1"/>
        <v>1.4472018488485738</v>
      </c>
      <c r="I18" s="258"/>
    </row>
    <row r="19" spans="1:9" x14ac:dyDescent="0.25">
      <c r="A19" s="122">
        <v>13</v>
      </c>
      <c r="B19" s="41" t="s">
        <v>96</v>
      </c>
      <c r="C19" s="126">
        <v>24602481.223376513</v>
      </c>
      <c r="D19" s="158">
        <v>14395370.097209509</v>
      </c>
      <c r="E19" s="6">
        <v>14617627.510352699</v>
      </c>
      <c r="F19" s="248">
        <f t="shared" si="0"/>
        <v>1.5439506705442199</v>
      </c>
      <c r="G19" s="124">
        <f t="shared" si="1"/>
        <v>1.3010954069043641</v>
      </c>
      <c r="I19" s="258"/>
    </row>
    <row r="20" spans="1:9" x14ac:dyDescent="0.25">
      <c r="A20" s="122">
        <v>14</v>
      </c>
      <c r="B20" s="40" t="s">
        <v>51</v>
      </c>
      <c r="C20" s="126">
        <v>19945746.062931489</v>
      </c>
      <c r="D20" s="158">
        <v>12337216.155154129</v>
      </c>
      <c r="E20" s="6">
        <v>22341477.858386248</v>
      </c>
      <c r="F20" s="248">
        <f t="shared" si="0"/>
        <v>81.090106369358125</v>
      </c>
      <c r="G20" s="124">
        <f t="shared" si="1"/>
        <v>1.9885849604810817</v>
      </c>
      <c r="I20" s="258"/>
    </row>
    <row r="21" spans="1:9" x14ac:dyDescent="0.25">
      <c r="A21" s="122">
        <v>15</v>
      </c>
      <c r="B21" s="41" t="s">
        <v>53</v>
      </c>
      <c r="C21" s="120">
        <v>15064967.651152501</v>
      </c>
      <c r="D21" s="159">
        <v>7987219.7778032096</v>
      </c>
      <c r="E21" s="6">
        <v>9377068.9920760393</v>
      </c>
      <c r="F21" s="248">
        <f t="shared" si="0"/>
        <v>17.400913621223665</v>
      </c>
      <c r="G21" s="124">
        <f t="shared" si="1"/>
        <v>0.83464032635765883</v>
      </c>
      <c r="I21" s="258"/>
    </row>
    <row r="22" spans="1:9" x14ac:dyDescent="0.25">
      <c r="A22" s="122">
        <v>16</v>
      </c>
      <c r="B22" s="41" t="s">
        <v>54</v>
      </c>
      <c r="C22" s="120">
        <v>18491717.299513899</v>
      </c>
      <c r="D22" s="159">
        <v>10035903.0949702</v>
      </c>
      <c r="E22" s="6">
        <v>10851323.454357</v>
      </c>
      <c r="F22" s="248">
        <f t="shared" si="0"/>
        <v>8.1250322135480957</v>
      </c>
      <c r="G22" s="124">
        <f t="shared" si="1"/>
        <v>0.96586173750139781</v>
      </c>
      <c r="I22" s="258"/>
    </row>
    <row r="23" spans="1:9" x14ac:dyDescent="0.25">
      <c r="A23" s="122">
        <v>17</v>
      </c>
      <c r="B23" s="40" t="s">
        <v>52</v>
      </c>
      <c r="C23" s="126">
        <v>22561424.271702651</v>
      </c>
      <c r="D23" s="158">
        <v>12227474.012883428</v>
      </c>
      <c r="E23" s="6">
        <v>12386516.55182497</v>
      </c>
      <c r="F23" s="248">
        <f t="shared" si="0"/>
        <v>1.3006982372153715</v>
      </c>
      <c r="G23" s="124">
        <f t="shared" si="1"/>
        <v>1.102507214779582</v>
      </c>
      <c r="I23" s="258"/>
    </row>
    <row r="24" spans="1:9" x14ac:dyDescent="0.25">
      <c r="A24" s="122">
        <v>18</v>
      </c>
      <c r="B24" s="41" t="s">
        <v>56</v>
      </c>
      <c r="C24" s="120">
        <v>11840829.372054201</v>
      </c>
      <c r="D24" s="159">
        <v>5492596.61413192</v>
      </c>
      <c r="E24" s="6">
        <v>6350524.0119067803</v>
      </c>
      <c r="F24" s="248">
        <f t="shared" si="0"/>
        <v>15.619705178557908</v>
      </c>
      <c r="G24" s="124">
        <f t="shared" si="1"/>
        <v>0.56525161948995528</v>
      </c>
      <c r="I24" s="258"/>
    </row>
    <row r="25" spans="1:9" x14ac:dyDescent="0.25">
      <c r="A25" s="122">
        <v>19</v>
      </c>
      <c r="B25" s="40" t="s">
        <v>50</v>
      </c>
      <c r="C25" s="120">
        <v>6817017.5618400304</v>
      </c>
      <c r="D25" s="159">
        <v>3413062.3909999998</v>
      </c>
      <c r="E25" s="6">
        <v>6928459.87775</v>
      </c>
      <c r="F25" s="248">
        <f t="shared" si="0"/>
        <v>102.99833650916699</v>
      </c>
      <c r="G25" s="124">
        <f t="shared" si="1"/>
        <v>0.61669291528172132</v>
      </c>
      <c r="I25" s="258"/>
    </row>
    <row r="26" spans="1:9" x14ac:dyDescent="0.25">
      <c r="A26" s="122">
        <v>20</v>
      </c>
      <c r="B26" s="41" t="s">
        <v>32</v>
      </c>
      <c r="C26" s="120">
        <v>9949912.2569174599</v>
      </c>
      <c r="D26" s="159">
        <v>5614625.9326108601</v>
      </c>
      <c r="E26" s="6">
        <v>7270395.7880154997</v>
      </c>
      <c r="F26" s="248">
        <f t="shared" si="0"/>
        <v>29.490296865328105</v>
      </c>
      <c r="G26" s="124">
        <f t="shared" si="1"/>
        <v>0.64712817175456672</v>
      </c>
      <c r="I26" s="258"/>
    </row>
    <row r="27" spans="1:9" x14ac:dyDescent="0.25">
      <c r="A27" s="122">
        <v>21</v>
      </c>
      <c r="B27" s="38" t="s">
        <v>60</v>
      </c>
      <c r="C27" s="120">
        <v>29021992.142680399</v>
      </c>
      <c r="D27" s="159">
        <v>17139667.6836804</v>
      </c>
      <c r="E27" s="6">
        <v>9921413.0095000006</v>
      </c>
      <c r="F27" s="248">
        <f t="shared" si="0"/>
        <v>-42.11432104400302</v>
      </c>
      <c r="G27" s="124">
        <f t="shared" si="1"/>
        <v>0.88309165680403834</v>
      </c>
      <c r="I27" s="258"/>
    </row>
    <row r="28" spans="1:9" x14ac:dyDescent="0.25">
      <c r="A28" s="122">
        <v>22</v>
      </c>
      <c r="B28" s="40" t="s">
        <v>59</v>
      </c>
      <c r="C28" s="120">
        <v>5144822.4820975102</v>
      </c>
      <c r="D28" s="159">
        <v>2902131.1653541899</v>
      </c>
      <c r="E28" s="6">
        <v>3372185.3969549201</v>
      </c>
      <c r="F28" s="248">
        <f t="shared" si="0"/>
        <v>16.196863781081476</v>
      </c>
      <c r="G28" s="124">
        <f t="shared" si="1"/>
        <v>0.30015369649422352</v>
      </c>
      <c r="I28" s="258"/>
    </row>
    <row r="29" spans="1:9" x14ac:dyDescent="0.25">
      <c r="A29" s="122">
        <v>23</v>
      </c>
      <c r="B29" s="40" t="s">
        <v>46</v>
      </c>
      <c r="C29" s="120">
        <v>7557708.4507633299</v>
      </c>
      <c r="D29" s="159">
        <v>4836840.2187471101</v>
      </c>
      <c r="E29" s="6">
        <v>7099312.8026218303</v>
      </c>
      <c r="F29" s="248">
        <f t="shared" si="0"/>
        <v>46.775838802894555</v>
      </c>
      <c r="G29" s="124">
        <f t="shared" si="1"/>
        <v>0.63190030482899751</v>
      </c>
      <c r="I29" s="258"/>
    </row>
    <row r="30" spans="1:9" x14ac:dyDescent="0.25">
      <c r="A30" s="122">
        <v>24</v>
      </c>
      <c r="B30" s="41" t="s">
        <v>57</v>
      </c>
      <c r="C30" s="120">
        <v>15007461.3642515</v>
      </c>
      <c r="D30" s="159">
        <v>8305281.1111150496</v>
      </c>
      <c r="E30" s="6">
        <v>7275554.6226003403</v>
      </c>
      <c r="F30" s="248">
        <f t="shared" si="0"/>
        <v>-12.398454365820498</v>
      </c>
      <c r="G30" s="124">
        <f t="shared" si="1"/>
        <v>0.64758735269747703</v>
      </c>
      <c r="I30" s="258"/>
    </row>
    <row r="31" spans="1:9" x14ac:dyDescent="0.25">
      <c r="A31" s="122">
        <v>25</v>
      </c>
      <c r="B31" s="40" t="s">
        <v>55</v>
      </c>
      <c r="C31" s="126">
        <v>7026125.9759383546</v>
      </c>
      <c r="D31" s="158">
        <v>4004977.0812382814</v>
      </c>
      <c r="E31" s="6">
        <v>24009188.903882805</v>
      </c>
      <c r="F31" s="248">
        <f t="shared" si="0"/>
        <v>499.48380270030179</v>
      </c>
      <c r="G31" s="124">
        <f t="shared" si="1"/>
        <v>2.1370256824657186</v>
      </c>
      <c r="I31" s="258"/>
    </row>
    <row r="32" spans="1:9" x14ac:dyDescent="0.25">
      <c r="A32" s="122">
        <v>26</v>
      </c>
      <c r="B32" s="41" t="s">
        <v>58</v>
      </c>
      <c r="C32" s="120">
        <v>4978819.5029583098</v>
      </c>
      <c r="D32" s="159">
        <v>2657510.47059297</v>
      </c>
      <c r="E32" s="6">
        <v>2785639.0808811202</v>
      </c>
      <c r="F32" s="248">
        <f t="shared" si="0"/>
        <v>4.8213774397494831</v>
      </c>
      <c r="G32" s="124">
        <f t="shared" si="1"/>
        <v>0.24794599608320908</v>
      </c>
      <c r="I32" s="258"/>
    </row>
    <row r="33" spans="1:9" x14ac:dyDescent="0.25">
      <c r="A33" s="122">
        <v>27</v>
      </c>
      <c r="B33" s="40" t="s">
        <v>34</v>
      </c>
      <c r="C33" s="127">
        <f>C34-SUM(C7:C32)</f>
        <v>493266927.30693221</v>
      </c>
      <c r="D33" s="127">
        <f t="shared" ref="D33:E33" si="2">D34-SUM(D7:D32)</f>
        <v>278636832.86616516</v>
      </c>
      <c r="E33" s="127">
        <f t="shared" si="2"/>
        <v>291362282.20705235</v>
      </c>
      <c r="F33" s="246">
        <f t="shared" si="0"/>
        <v>4.5670377494562757</v>
      </c>
      <c r="G33" s="124">
        <f t="shared" si="1"/>
        <v>25.933765712410199</v>
      </c>
      <c r="I33" s="258"/>
    </row>
    <row r="34" spans="1:9" x14ac:dyDescent="0.25">
      <c r="A34" s="128"/>
      <c r="B34" s="129" t="s">
        <v>35</v>
      </c>
      <c r="C34" s="130">
        <v>1804122731.4430301</v>
      </c>
      <c r="D34" s="166">
        <v>988587699.76490402</v>
      </c>
      <c r="E34" s="89">
        <v>1123486212.67765</v>
      </c>
      <c r="F34" s="246">
        <f t="shared" si="0"/>
        <v>13.645578732653291</v>
      </c>
      <c r="G34" s="113">
        <f t="shared" si="1"/>
        <v>100</v>
      </c>
      <c r="I34" s="258"/>
    </row>
    <row r="35" spans="1:9" x14ac:dyDescent="0.25">
      <c r="D35" s="188"/>
    </row>
    <row r="36" spans="1:9" x14ac:dyDescent="0.25">
      <c r="C36" s="45"/>
      <c r="D36" s="45"/>
      <c r="E36" s="45"/>
    </row>
    <row r="37" spans="1:9" x14ac:dyDescent="0.25">
      <c r="D37" s="188"/>
      <c r="E37" s="310"/>
    </row>
  </sheetData>
  <sortState xmlns:xlrd2="http://schemas.microsoft.com/office/spreadsheetml/2017/richdata2"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workbookViewId="0">
      <selection activeCell="G6" sqref="G6:I6"/>
    </sheetView>
  </sheetViews>
  <sheetFormatPr defaultRowHeight="15.75" x14ac:dyDescent="0.25"/>
  <cols>
    <col min="1" max="1" width="8.28515625" style="13" bestFit="1" customWidth="1"/>
    <col min="2" max="2" width="21.5703125" style="7" bestFit="1" customWidth="1"/>
    <col min="3" max="3" width="15.7109375" style="76" bestFit="1" customWidth="1"/>
    <col min="4" max="4" width="14.42578125" style="76" bestFit="1" customWidth="1"/>
    <col min="5" max="5" width="14.85546875" style="62" bestFit="1" customWidth="1"/>
    <col min="6" max="6" width="15.7109375" style="7" customWidth="1"/>
    <col min="7" max="7" width="16.85546875" style="7" bestFit="1" customWidth="1"/>
    <col min="8" max="8" width="12.28515625" style="7" customWidth="1"/>
    <col min="9" max="9" width="11.5703125" style="7" bestFit="1" customWidth="1"/>
    <col min="10" max="16384" width="9.140625" style="7"/>
  </cols>
  <sheetData>
    <row r="1" spans="1:9" x14ac:dyDescent="0.25">
      <c r="A1" s="341" t="s">
        <v>61</v>
      </c>
      <c r="B1" s="341"/>
      <c r="C1" s="341"/>
      <c r="D1" s="341"/>
      <c r="E1" s="341"/>
      <c r="F1" s="341"/>
    </row>
    <row r="2" spans="1:9" x14ac:dyDescent="0.25">
      <c r="A2" s="342" t="s">
        <v>154</v>
      </c>
      <c r="B2" s="342"/>
      <c r="C2" s="342"/>
      <c r="D2" s="342"/>
      <c r="E2" s="342"/>
      <c r="F2" s="342"/>
    </row>
    <row r="3" spans="1:9" x14ac:dyDescent="0.25">
      <c r="A3" s="8" t="s">
        <v>62</v>
      </c>
      <c r="B3" s="9"/>
      <c r="C3" s="60"/>
      <c r="D3" s="61" t="s">
        <v>63</v>
      </c>
    </row>
    <row r="4" spans="1:9" ht="63" x14ac:dyDescent="0.25">
      <c r="A4" s="11" t="s">
        <v>0</v>
      </c>
      <c r="B4" s="12" t="s">
        <v>64</v>
      </c>
      <c r="C4" s="63" t="s">
        <v>156</v>
      </c>
      <c r="D4" s="63" t="s">
        <v>157</v>
      </c>
      <c r="E4" s="338" t="s">
        <v>158</v>
      </c>
      <c r="F4" s="336" t="s">
        <v>159</v>
      </c>
    </row>
    <row r="5" spans="1:9" x14ac:dyDescent="0.25">
      <c r="A5" s="97"/>
      <c r="B5" s="91"/>
      <c r="C5" s="77" t="s">
        <v>90</v>
      </c>
      <c r="D5" s="229" t="s">
        <v>95</v>
      </c>
      <c r="E5" s="339"/>
      <c r="F5" s="340"/>
    </row>
    <row r="6" spans="1:9" x14ac:dyDescent="0.25">
      <c r="A6" s="117">
        <v>1</v>
      </c>
      <c r="B6" s="259" t="s">
        <v>132</v>
      </c>
      <c r="C6" s="78">
        <v>98.007587078329991</v>
      </c>
      <c r="D6" s="167">
        <v>137.51747715185999</v>
      </c>
      <c r="E6" s="81">
        <f>D6/C6*100-100</f>
        <v>40.313093354653006</v>
      </c>
      <c r="F6" s="95">
        <f>D6/D$21*100</f>
        <v>81.784652275197885</v>
      </c>
      <c r="G6" s="314"/>
      <c r="H6" s="314"/>
      <c r="I6" s="260"/>
    </row>
    <row r="7" spans="1:9" x14ac:dyDescent="0.25">
      <c r="A7" s="118">
        <v>2</v>
      </c>
      <c r="B7" s="259" t="s">
        <v>142</v>
      </c>
      <c r="C7" s="79">
        <v>10.02917280854</v>
      </c>
      <c r="D7" s="167">
        <v>11.275853172630001</v>
      </c>
      <c r="E7" s="82">
        <f t="shared" ref="E7:E21" si="0">D7/C7*100-100</f>
        <v>12.430540263783584</v>
      </c>
      <c r="F7" s="90">
        <f t="shared" ref="F7:F21" si="1">D7/D$21*100</f>
        <v>6.7059965753397215</v>
      </c>
      <c r="H7" s="69"/>
      <c r="I7" s="260"/>
    </row>
    <row r="8" spans="1:9" x14ac:dyDescent="0.25">
      <c r="A8" s="118">
        <v>3</v>
      </c>
      <c r="B8" s="259" t="s">
        <v>131</v>
      </c>
      <c r="C8" s="79">
        <v>2.5184575679000001</v>
      </c>
      <c r="D8" s="167">
        <v>2.8953086028300001</v>
      </c>
      <c r="E8" s="82">
        <f t="shared" si="0"/>
        <v>14.963564990464988</v>
      </c>
      <c r="F8" s="90">
        <f t="shared" si="1"/>
        <v>1.7219033697829722</v>
      </c>
      <c r="H8" s="69"/>
      <c r="I8" s="260"/>
    </row>
    <row r="9" spans="1:9" x14ac:dyDescent="0.25">
      <c r="A9" s="118">
        <v>4</v>
      </c>
      <c r="B9" s="259" t="s">
        <v>141</v>
      </c>
      <c r="C9" s="79">
        <v>1.8715305251899998</v>
      </c>
      <c r="D9" s="167">
        <v>1.7964754567000001</v>
      </c>
      <c r="E9" s="82">
        <f t="shared" si="0"/>
        <v>-4.0103576981401403</v>
      </c>
      <c r="F9" s="90">
        <f t="shared" si="1"/>
        <v>1.0684032574629705</v>
      </c>
      <c r="H9" s="69"/>
      <c r="I9" s="260"/>
    </row>
    <row r="10" spans="1:9" x14ac:dyDescent="0.25">
      <c r="A10" s="118">
        <v>5</v>
      </c>
      <c r="B10" s="259" t="s">
        <v>135</v>
      </c>
      <c r="C10" s="79">
        <v>1.0780567619600001</v>
      </c>
      <c r="D10" s="167">
        <v>1.3177339750500001</v>
      </c>
      <c r="E10" s="82">
        <f t="shared" si="0"/>
        <v>22.232337066765041</v>
      </c>
      <c r="F10" s="90">
        <f t="shared" si="1"/>
        <v>0.78368522440000932</v>
      </c>
      <c r="H10" s="69"/>
      <c r="I10" s="260"/>
    </row>
    <row r="11" spans="1:9" x14ac:dyDescent="0.25">
      <c r="A11" s="118">
        <v>6</v>
      </c>
      <c r="B11" s="259" t="s">
        <v>130</v>
      </c>
      <c r="C11" s="79">
        <v>1.1569933610500001</v>
      </c>
      <c r="D11" s="167">
        <v>1.31198089728</v>
      </c>
      <c r="E11" s="82">
        <f t="shared" si="0"/>
        <v>13.395715260573752</v>
      </c>
      <c r="F11" s="90">
        <f t="shared" si="1"/>
        <v>0.78026374318411973</v>
      </c>
      <c r="H11" s="69"/>
      <c r="I11" s="260"/>
    </row>
    <row r="12" spans="1:9" x14ac:dyDescent="0.25">
      <c r="A12" s="118">
        <v>7</v>
      </c>
      <c r="B12" s="259" t="s">
        <v>140</v>
      </c>
      <c r="C12" s="79">
        <v>1.3561450899700001</v>
      </c>
      <c r="D12" s="167">
        <v>1.2226191897400001</v>
      </c>
      <c r="E12" s="82">
        <f t="shared" si="0"/>
        <v>-9.845989283709585</v>
      </c>
      <c r="F12" s="90">
        <f t="shared" si="1"/>
        <v>0.7271183806509911</v>
      </c>
      <c r="H12" s="69"/>
      <c r="I12" s="260"/>
    </row>
    <row r="13" spans="1:9" x14ac:dyDescent="0.25">
      <c r="A13" s="118">
        <v>8</v>
      </c>
      <c r="B13" s="259" t="s">
        <v>124</v>
      </c>
      <c r="C13" s="79">
        <v>1.0249545464400001</v>
      </c>
      <c r="D13" s="167">
        <v>1.1735152263199999</v>
      </c>
      <c r="E13" s="82">
        <f t="shared" si="0"/>
        <v>14.494367618154328</v>
      </c>
      <c r="F13" s="90">
        <f t="shared" si="1"/>
        <v>0.69791517930659797</v>
      </c>
      <c r="H13" s="69"/>
      <c r="I13" s="260"/>
    </row>
    <row r="14" spans="1:9" x14ac:dyDescent="0.25">
      <c r="A14" s="118">
        <v>9</v>
      </c>
      <c r="B14" s="259" t="s">
        <v>128</v>
      </c>
      <c r="C14" s="79">
        <v>2.0141264847200002</v>
      </c>
      <c r="D14" s="167">
        <v>0.90016700107000003</v>
      </c>
      <c r="E14" s="82">
        <f t="shared" si="0"/>
        <v>-55.307325140747579</v>
      </c>
      <c r="F14" s="90">
        <f t="shared" si="1"/>
        <v>0.53534900942677666</v>
      </c>
      <c r="H14" s="69"/>
      <c r="I14" s="260"/>
    </row>
    <row r="15" spans="1:9" x14ac:dyDescent="0.25">
      <c r="A15" s="118">
        <v>10</v>
      </c>
      <c r="B15" s="259" t="s">
        <v>134</v>
      </c>
      <c r="C15" s="79">
        <v>0.77055441639</v>
      </c>
      <c r="D15" s="167">
        <v>0.81598787226000002</v>
      </c>
      <c r="E15" s="82">
        <f t="shared" si="0"/>
        <v>5.8962034223167592</v>
      </c>
      <c r="F15" s="90">
        <f t="shared" si="1"/>
        <v>0.48528583984904833</v>
      </c>
      <c r="H15" s="69"/>
      <c r="I15" s="260"/>
    </row>
    <row r="16" spans="1:9" x14ac:dyDescent="0.25">
      <c r="A16" s="118">
        <v>11</v>
      </c>
      <c r="B16" s="259" t="s">
        <v>127</v>
      </c>
      <c r="C16" s="79">
        <v>0.66788687801000002</v>
      </c>
      <c r="D16" s="167">
        <v>0.78646108594999997</v>
      </c>
      <c r="E16" s="82">
        <f t="shared" si="0"/>
        <v>17.753636408203931</v>
      </c>
      <c r="F16" s="90">
        <f t="shared" si="1"/>
        <v>0.46772561404225343</v>
      </c>
      <c r="H16" s="69"/>
      <c r="I16" s="260"/>
    </row>
    <row r="17" spans="1:9" x14ac:dyDescent="0.25">
      <c r="A17" s="118">
        <v>12</v>
      </c>
      <c r="B17" s="259" t="s">
        <v>137</v>
      </c>
      <c r="C17" s="132">
        <v>0.62808652353999994</v>
      </c>
      <c r="D17" s="167">
        <v>0.75368357767999994</v>
      </c>
      <c r="E17" s="82">
        <f t="shared" si="0"/>
        <v>19.996775831475276</v>
      </c>
      <c r="F17" s="90">
        <f t="shared" si="1"/>
        <v>0.44823211276641856</v>
      </c>
      <c r="H17" s="69"/>
      <c r="I17" s="260"/>
    </row>
    <row r="18" spans="1:9" x14ac:dyDescent="0.25">
      <c r="A18" s="118">
        <v>13</v>
      </c>
      <c r="B18" s="259" t="s">
        <v>129</v>
      </c>
      <c r="C18" s="79">
        <v>0.40091922691999998</v>
      </c>
      <c r="D18" s="167">
        <v>0.58319456484999999</v>
      </c>
      <c r="E18" s="82">
        <f t="shared" si="0"/>
        <v>45.464354336483723</v>
      </c>
      <c r="F18" s="90">
        <f t="shared" si="1"/>
        <v>0.34683856687082543</v>
      </c>
      <c r="H18" s="69"/>
      <c r="I18" s="260"/>
    </row>
    <row r="19" spans="1:9" x14ac:dyDescent="0.25">
      <c r="A19" s="118">
        <v>14</v>
      </c>
      <c r="B19" s="259" t="s">
        <v>125</v>
      </c>
      <c r="C19" s="79">
        <v>5.0668207219999997E-2</v>
      </c>
      <c r="D19" s="167">
        <v>0.45336460158999997</v>
      </c>
      <c r="E19" s="82">
        <f t="shared" si="0"/>
        <v>794.77134965818516</v>
      </c>
      <c r="F19" s="90">
        <f t="shared" si="1"/>
        <v>0.26962584729485983</v>
      </c>
      <c r="H19" s="69"/>
      <c r="I19" s="260"/>
    </row>
    <row r="20" spans="1:9" x14ac:dyDescent="0.25">
      <c r="A20" s="119">
        <v>15</v>
      </c>
      <c r="B20" s="131" t="s">
        <v>34</v>
      </c>
      <c r="C20" s="114">
        <f>C21-SUM(C6:C19)</f>
        <v>5.6296894434500331</v>
      </c>
      <c r="D20" s="114">
        <f>D21-SUM(D6:D19)</f>
        <v>5.3420012307099967</v>
      </c>
      <c r="E20" s="82">
        <f t="shared" si="0"/>
        <v>-5.1101968524170189</v>
      </c>
      <c r="F20" s="90">
        <f t="shared" si="1"/>
        <v>3.1770050044245379</v>
      </c>
      <c r="H20" s="69"/>
    </row>
    <row r="21" spans="1:9" s="65" customFormat="1" x14ac:dyDescent="0.25">
      <c r="A21" s="75"/>
      <c r="B21" s="64" t="s">
        <v>89</v>
      </c>
      <c r="C21" s="261">
        <v>127.20482891963</v>
      </c>
      <c r="D21" s="80">
        <v>168.14582360652</v>
      </c>
      <c r="E21" s="83">
        <f t="shared" si="0"/>
        <v>32.185094728406227</v>
      </c>
      <c r="F21" s="96">
        <f t="shared" si="1"/>
        <v>100</v>
      </c>
      <c r="G21" s="7"/>
      <c r="H21" s="69"/>
      <c r="I21" s="69"/>
    </row>
    <row r="22" spans="1:9" x14ac:dyDescent="0.25">
      <c r="A22" s="66"/>
      <c r="B22"/>
      <c r="C22" s="67"/>
      <c r="D22" s="67"/>
      <c r="E22" s="68"/>
    </row>
    <row r="23" spans="1:9" x14ac:dyDescent="0.25">
      <c r="A23" s="66"/>
      <c r="B23"/>
      <c r="C23" s="69"/>
      <c r="D23" s="69"/>
      <c r="E23" s="70"/>
      <c r="H23" s="69"/>
      <c r="I23" s="69"/>
    </row>
    <row r="24" spans="1:9" x14ac:dyDescent="0.25">
      <c r="A24" s="343" t="s">
        <v>61</v>
      </c>
      <c r="B24" s="343"/>
      <c r="C24" s="343"/>
      <c r="D24" s="343"/>
      <c r="E24" s="343"/>
      <c r="F24" s="343"/>
      <c r="H24" s="69"/>
      <c r="I24" s="69"/>
    </row>
    <row r="25" spans="1:9" x14ac:dyDescent="0.25">
      <c r="A25" s="342" t="s">
        <v>155</v>
      </c>
      <c r="B25" s="342"/>
      <c r="C25" s="342"/>
      <c r="D25" s="342"/>
      <c r="E25" s="342"/>
      <c r="F25" s="342"/>
      <c r="H25" s="69"/>
      <c r="I25" s="69"/>
    </row>
    <row r="26" spans="1:9" x14ac:dyDescent="0.25">
      <c r="A26" s="71" t="s">
        <v>65</v>
      </c>
      <c r="B26" s="72"/>
      <c r="C26" s="73"/>
      <c r="D26" s="74" t="s">
        <v>63</v>
      </c>
      <c r="E26" s="70"/>
      <c r="H26" s="69"/>
      <c r="I26" s="69"/>
    </row>
    <row r="27" spans="1:9" ht="63" customHeight="1" x14ac:dyDescent="0.25">
      <c r="A27" s="11" t="s">
        <v>0</v>
      </c>
      <c r="B27" s="12" t="s">
        <v>64</v>
      </c>
      <c r="C27" s="63" t="s">
        <v>156</v>
      </c>
      <c r="D27" s="63" t="s">
        <v>157</v>
      </c>
      <c r="E27" s="338" t="s">
        <v>158</v>
      </c>
      <c r="F27" s="336" t="s">
        <v>159</v>
      </c>
      <c r="H27" s="69"/>
      <c r="I27" s="69"/>
    </row>
    <row r="28" spans="1:9" x14ac:dyDescent="0.25">
      <c r="A28" s="97"/>
      <c r="B28" s="91"/>
      <c r="C28" s="77" t="s">
        <v>90</v>
      </c>
      <c r="D28" s="229" t="s">
        <v>95</v>
      </c>
      <c r="E28" s="339"/>
      <c r="F28" s="340"/>
      <c r="H28" s="69"/>
      <c r="I28" s="69"/>
    </row>
    <row r="29" spans="1:9" x14ac:dyDescent="0.25">
      <c r="A29" s="92">
        <v>1</v>
      </c>
      <c r="B29" s="259" t="s">
        <v>132</v>
      </c>
      <c r="C29" s="95">
        <v>596.35268033093098</v>
      </c>
      <c r="D29" s="95">
        <v>629.29259760034506</v>
      </c>
      <c r="E29" s="82">
        <f>D29/C29*100-100</f>
        <v>5.5235632128181038</v>
      </c>
      <c r="F29" s="90">
        <f>D29/D$44*100</f>
        <v>56.012489561445236</v>
      </c>
      <c r="G29"/>
      <c r="H29" s="260"/>
      <c r="I29" s="69"/>
    </row>
    <row r="30" spans="1:9" x14ac:dyDescent="0.25">
      <c r="A30" s="92">
        <v>2</v>
      </c>
      <c r="B30" s="259" t="s">
        <v>128</v>
      </c>
      <c r="C30" s="90">
        <v>192.45468519779502</v>
      </c>
      <c r="D30" s="90">
        <v>235.38238288967599</v>
      </c>
      <c r="E30" s="82">
        <f t="shared" ref="E30:E44" si="2">D30/C30*100-100</f>
        <v>22.305353412291367</v>
      </c>
      <c r="F30" s="90">
        <f t="shared" ref="F30:F44" si="3">D30/D$44*100</f>
        <v>20.951070002779979</v>
      </c>
      <c r="G30"/>
      <c r="H30" s="260"/>
      <c r="I30" s="69"/>
    </row>
    <row r="31" spans="1:9" x14ac:dyDescent="0.25">
      <c r="A31" s="92">
        <v>3</v>
      </c>
      <c r="B31" s="259" t="s">
        <v>123</v>
      </c>
      <c r="C31" s="90">
        <v>35.7148248965566</v>
      </c>
      <c r="D31" s="90">
        <v>66.119322787298699</v>
      </c>
      <c r="E31" s="82">
        <f>D31/C31*100-100</f>
        <v>85.131308857889763</v>
      </c>
      <c r="F31" s="90">
        <f t="shared" si="3"/>
        <v>5.8851921849324569</v>
      </c>
      <c r="G31"/>
      <c r="H31" s="260"/>
      <c r="I31" s="69"/>
    </row>
    <row r="32" spans="1:9" x14ac:dyDescent="0.25">
      <c r="A32" s="92">
        <v>4</v>
      </c>
      <c r="B32" s="259" t="s">
        <v>140</v>
      </c>
      <c r="C32" s="90">
        <v>15.152250581208401</v>
      </c>
      <c r="D32" s="90">
        <v>41.002509633877395</v>
      </c>
      <c r="E32" s="82">
        <f t="shared" si="2"/>
        <v>170.6034289370063</v>
      </c>
      <c r="F32" s="90">
        <f t="shared" si="3"/>
        <v>3.6495783545179834</v>
      </c>
      <c r="G32"/>
      <c r="H32" s="260"/>
      <c r="I32" s="69"/>
    </row>
    <row r="33" spans="1:9" x14ac:dyDescent="0.25">
      <c r="A33" s="92">
        <v>5</v>
      </c>
      <c r="B33" s="259" t="s">
        <v>142</v>
      </c>
      <c r="C33" s="90">
        <v>14.581838408484099</v>
      </c>
      <c r="D33" s="90">
        <v>17.440957214123699</v>
      </c>
      <c r="E33" s="82">
        <f t="shared" si="2"/>
        <v>19.607396032972702</v>
      </c>
      <c r="F33" s="90">
        <f t="shared" si="3"/>
        <v>1.552396194747772</v>
      </c>
      <c r="G33"/>
      <c r="H33" s="260"/>
      <c r="I33" s="69"/>
    </row>
    <row r="34" spans="1:9" x14ac:dyDescent="0.25">
      <c r="A34" s="92">
        <v>6</v>
      </c>
      <c r="B34" s="259" t="s">
        <v>133</v>
      </c>
      <c r="C34" s="90">
        <v>8.6172054687917399</v>
      </c>
      <c r="D34" s="90">
        <v>12.830539510063499</v>
      </c>
      <c r="E34" s="82">
        <f t="shared" si="2"/>
        <v>48.89443632893358</v>
      </c>
      <c r="F34" s="90">
        <f t="shared" si="3"/>
        <v>1.1420291023851514</v>
      </c>
      <c r="G34"/>
      <c r="H34" s="260"/>
      <c r="I34" s="69"/>
    </row>
    <row r="35" spans="1:9" x14ac:dyDescent="0.25">
      <c r="A35" s="92">
        <v>7</v>
      </c>
      <c r="B35" s="259" t="s">
        <v>138</v>
      </c>
      <c r="C35" s="90">
        <v>8.5049285505132097</v>
      </c>
      <c r="D35" s="90">
        <v>10.888928740285401</v>
      </c>
      <c r="E35" s="82">
        <f t="shared" si="2"/>
        <v>28.030807967555887</v>
      </c>
      <c r="F35" s="90">
        <f t="shared" si="3"/>
        <v>0.96920893353318305</v>
      </c>
      <c r="G35"/>
      <c r="H35" s="260"/>
      <c r="I35" s="69"/>
    </row>
    <row r="36" spans="1:9" x14ac:dyDescent="0.25">
      <c r="A36" s="92">
        <v>8</v>
      </c>
      <c r="B36" s="259" t="s">
        <v>124</v>
      </c>
      <c r="C36" s="90">
        <v>11.1557015433103</v>
      </c>
      <c r="D36" s="90">
        <v>7.8108923729950197</v>
      </c>
      <c r="E36" s="82">
        <f t="shared" si="2"/>
        <v>-29.98295676277796</v>
      </c>
      <c r="F36" s="90">
        <f t="shared" si="3"/>
        <v>0.69523704740256709</v>
      </c>
      <c r="G36"/>
      <c r="H36" s="260"/>
      <c r="I36" s="69"/>
    </row>
    <row r="37" spans="1:9" x14ac:dyDescent="0.25">
      <c r="A37" s="92">
        <v>9</v>
      </c>
      <c r="B37" s="259" t="s">
        <v>136</v>
      </c>
      <c r="C37" s="90">
        <v>8.5677571249896491</v>
      </c>
      <c r="D37" s="90">
        <v>7.16458284503664</v>
      </c>
      <c r="E37" s="82">
        <f t="shared" si="2"/>
        <v>-16.377381612048254</v>
      </c>
      <c r="F37" s="90">
        <f t="shared" si="3"/>
        <v>0.63770990370776337</v>
      </c>
      <c r="G37"/>
      <c r="H37" s="260"/>
      <c r="I37" s="69"/>
    </row>
    <row r="38" spans="1:9" x14ac:dyDescent="0.25">
      <c r="A38" s="92">
        <v>10</v>
      </c>
      <c r="B38" s="259" t="s">
        <v>139</v>
      </c>
      <c r="C38" s="90">
        <v>15.391373453692299</v>
      </c>
      <c r="D38" s="90">
        <v>5.7696481380209699</v>
      </c>
      <c r="E38" s="82">
        <f t="shared" si="2"/>
        <v>-62.513753854521248</v>
      </c>
      <c r="F38" s="90">
        <f t="shared" si="3"/>
        <v>0.5135486375279974</v>
      </c>
      <c r="G38"/>
      <c r="H38" s="260"/>
      <c r="I38" s="69"/>
    </row>
    <row r="39" spans="1:9" x14ac:dyDescent="0.25">
      <c r="A39" s="92">
        <v>11</v>
      </c>
      <c r="B39" s="259" t="s">
        <v>165</v>
      </c>
      <c r="C39" s="90">
        <v>1.21351081869765</v>
      </c>
      <c r="D39" s="90">
        <v>5.4823532183885497</v>
      </c>
      <c r="E39" s="82">
        <f t="shared" si="2"/>
        <v>351.77621278006052</v>
      </c>
      <c r="F39" s="90">
        <f t="shared" si="3"/>
        <v>0.48797690229969409</v>
      </c>
      <c r="G39"/>
      <c r="H39" s="260"/>
      <c r="I39" s="69"/>
    </row>
    <row r="40" spans="1:9" x14ac:dyDescent="0.25">
      <c r="A40" s="92">
        <v>12</v>
      </c>
      <c r="B40" s="259" t="s">
        <v>126</v>
      </c>
      <c r="C40" s="90">
        <v>4.2779333801135895</v>
      </c>
      <c r="D40" s="90">
        <v>5.1998305051671103</v>
      </c>
      <c r="E40" s="82">
        <f t="shared" si="2"/>
        <v>21.550058010231155</v>
      </c>
      <c r="F40" s="90">
        <f t="shared" si="3"/>
        <v>0.46282993475942569</v>
      </c>
      <c r="G40"/>
      <c r="H40" s="260"/>
      <c r="I40" s="69"/>
    </row>
    <row r="41" spans="1:9" x14ac:dyDescent="0.25">
      <c r="A41" s="92">
        <v>13</v>
      </c>
      <c r="B41" s="259" t="s">
        <v>135</v>
      </c>
      <c r="C41" s="90">
        <v>3.6898469484484497</v>
      </c>
      <c r="D41" s="90">
        <v>5.1774513074870292</v>
      </c>
      <c r="E41" s="82">
        <f t="shared" si="2"/>
        <v>40.316153483387836</v>
      </c>
      <c r="F41" s="90">
        <f t="shared" si="3"/>
        <v>0.46083799240823803</v>
      </c>
      <c r="G41"/>
      <c r="H41" s="260"/>
      <c r="I41" s="69"/>
    </row>
    <row r="42" spans="1:9" x14ac:dyDescent="0.25">
      <c r="A42" s="92">
        <v>14</v>
      </c>
      <c r="B42" s="259" t="s">
        <v>130</v>
      </c>
      <c r="C42" s="90">
        <v>6.6542069318241595</v>
      </c>
      <c r="D42" s="90">
        <v>4.7227945939002902</v>
      </c>
      <c r="E42" s="82">
        <f t="shared" si="2"/>
        <v>-29.025432447656073</v>
      </c>
      <c r="F42" s="90">
        <f t="shared" si="3"/>
        <v>0.42036960851030503</v>
      </c>
      <c r="G42"/>
      <c r="H42" s="260"/>
      <c r="I42" s="69"/>
    </row>
    <row r="43" spans="1:9" x14ac:dyDescent="0.25">
      <c r="A43" s="93">
        <v>15</v>
      </c>
      <c r="B43" s="226" t="s">
        <v>34</v>
      </c>
      <c r="C43" s="114">
        <f>+C44-SUM(C29:C42)</f>
        <v>66.258956129547869</v>
      </c>
      <c r="D43" s="114">
        <f>+D44-SUM(D29:D42)</f>
        <v>69.201421320984537</v>
      </c>
      <c r="E43" s="82">
        <f t="shared" si="2"/>
        <v>4.4408565472773773</v>
      </c>
      <c r="F43" s="90">
        <f t="shared" si="3"/>
        <v>6.1595256390422453</v>
      </c>
      <c r="G43"/>
      <c r="H43" s="260"/>
    </row>
    <row r="44" spans="1:9" s="65" customFormat="1" x14ac:dyDescent="0.25">
      <c r="A44" s="94"/>
      <c r="B44" s="227" t="s">
        <v>89</v>
      </c>
      <c r="C44" s="228">
        <v>988.58769976490407</v>
      </c>
      <c r="D44" s="115">
        <v>1123.48621267765</v>
      </c>
      <c r="E44" s="83">
        <f t="shared" si="2"/>
        <v>13.645578732653263</v>
      </c>
      <c r="F44" s="115">
        <f t="shared" si="3"/>
        <v>100</v>
      </c>
      <c r="G44"/>
      <c r="H44" s="260"/>
      <c r="I44" s="7"/>
    </row>
    <row r="45" spans="1:9" x14ac:dyDescent="0.25">
      <c r="A45" s="66"/>
      <c r="B45"/>
      <c r="C45" s="69"/>
      <c r="D45" s="69"/>
      <c r="E45" s="70"/>
      <c r="G45"/>
      <c r="H45" s="260"/>
    </row>
    <row r="46" spans="1:9" x14ac:dyDescent="0.25">
      <c r="G46"/>
      <c r="H46" s="260"/>
      <c r="I46" s="65"/>
    </row>
    <row r="48" spans="1:9" x14ac:dyDescent="0.25">
      <c r="G48"/>
      <c r="H48" s="260"/>
    </row>
  </sheetData>
  <mergeCells count="8">
    <mergeCell ref="E27:E28"/>
    <mergeCell ref="F27:F28"/>
    <mergeCell ref="A1:F1"/>
    <mergeCell ref="A2:F2"/>
    <mergeCell ref="A24:F24"/>
    <mergeCell ref="A25:F25"/>
    <mergeCell ref="F4:F5"/>
    <mergeCell ref="E4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7"/>
  <sheetViews>
    <sheetView topLeftCell="C61" workbookViewId="0">
      <selection activeCell="B13" sqref="B13"/>
    </sheetView>
  </sheetViews>
  <sheetFormatPr defaultRowHeight="15" x14ac:dyDescent="0.25"/>
  <cols>
    <col min="2" max="2" width="58.7109375" style="165" customWidth="1"/>
    <col min="3" max="3" width="29.85546875" style="233" customWidth="1"/>
    <col min="4" max="4" width="27.7109375" style="69" customWidth="1"/>
    <col min="5" max="5" width="23.140625" style="169" customWidth="1"/>
    <col min="6" max="6" width="23.28515625" customWidth="1"/>
    <col min="8" max="8" width="9.140625" style="260"/>
  </cols>
  <sheetData>
    <row r="1" spans="1:6" x14ac:dyDescent="0.25">
      <c r="A1" s="344" t="s">
        <v>103</v>
      </c>
      <c r="B1" s="344"/>
      <c r="C1" s="344"/>
      <c r="D1" s="344"/>
      <c r="E1" s="344"/>
      <c r="F1" s="344"/>
    </row>
    <row r="2" spans="1:6" x14ac:dyDescent="0.25">
      <c r="A2" s="348" t="s">
        <v>160</v>
      </c>
      <c r="B2" s="348"/>
      <c r="C2" s="348"/>
      <c r="D2" s="348"/>
      <c r="E2" s="348"/>
      <c r="F2" s="348"/>
    </row>
    <row r="3" spans="1:6" x14ac:dyDescent="0.25">
      <c r="A3" s="198"/>
      <c r="B3" s="199"/>
      <c r="C3" s="311" t="s">
        <v>120</v>
      </c>
      <c r="D3" s="231"/>
      <c r="E3" s="199"/>
      <c r="F3" s="200"/>
    </row>
    <row r="4" spans="1:6" ht="15" customHeight="1" x14ac:dyDescent="0.25">
      <c r="A4" s="162"/>
      <c r="B4" s="164"/>
      <c r="C4" s="345" t="s">
        <v>92</v>
      </c>
      <c r="D4" s="345"/>
      <c r="E4" s="346" t="s">
        <v>162</v>
      </c>
      <c r="F4" s="347" t="s">
        <v>163</v>
      </c>
    </row>
    <row r="5" spans="1:6" x14ac:dyDescent="0.25">
      <c r="A5" s="162" t="s">
        <v>100</v>
      </c>
      <c r="B5" s="164" t="s">
        <v>101</v>
      </c>
      <c r="C5" s="312" t="s">
        <v>161</v>
      </c>
      <c r="D5" s="230" t="s">
        <v>143</v>
      </c>
      <c r="E5" s="346"/>
      <c r="F5" s="347"/>
    </row>
    <row r="6" spans="1:6" x14ac:dyDescent="0.25">
      <c r="A6" s="184" t="s">
        <v>166</v>
      </c>
      <c r="B6" s="184" t="s">
        <v>167</v>
      </c>
      <c r="C6" s="263">
        <v>2175.5</v>
      </c>
      <c r="D6" s="185">
        <v>29811.499</v>
      </c>
      <c r="E6" s="172">
        <f>D6/C6*100-100</f>
        <v>1270.3286141116985</v>
      </c>
      <c r="F6" s="234">
        <f>D6/D$77*100</f>
        <v>2.1678334723287049E-2</v>
      </c>
    </row>
    <row r="7" spans="1:6" x14ac:dyDescent="0.25">
      <c r="A7" s="160" t="s">
        <v>168</v>
      </c>
      <c r="B7" s="160" t="s">
        <v>169</v>
      </c>
      <c r="C7" s="264">
        <v>35140.5</v>
      </c>
      <c r="D7" s="180">
        <v>28136.2</v>
      </c>
      <c r="E7" s="173">
        <f>D7/C7*100-100</f>
        <v>-19.932271880024473</v>
      </c>
      <c r="F7" s="161">
        <f t="shared" ref="F7:F70" si="0">D7/D$77*100</f>
        <v>2.0460090297416748E-2</v>
      </c>
    </row>
    <row r="8" spans="1:6" x14ac:dyDescent="0.25">
      <c r="A8" s="160" t="s">
        <v>170</v>
      </c>
      <c r="B8" s="160" t="s">
        <v>171</v>
      </c>
      <c r="C8" s="264">
        <v>0.2</v>
      </c>
      <c r="D8" s="180">
        <v>0</v>
      </c>
      <c r="E8" s="173">
        <f t="shared" ref="E8:E71" si="1">D8/C8*100-100</f>
        <v>-100</v>
      </c>
      <c r="F8" s="161">
        <f t="shared" si="0"/>
        <v>0</v>
      </c>
    </row>
    <row r="9" spans="1:6" x14ac:dyDescent="0.25">
      <c r="A9" s="160" t="s">
        <v>172</v>
      </c>
      <c r="B9" s="160" t="s">
        <v>173</v>
      </c>
      <c r="C9" s="264">
        <v>263260.88555999997</v>
      </c>
      <c r="D9" s="180">
        <v>293445.80500000005</v>
      </c>
      <c r="E9" s="173">
        <f t="shared" si="1"/>
        <v>11.465782079928701</v>
      </c>
      <c r="F9" s="161">
        <f t="shared" si="0"/>
        <v>0.21338800789367957</v>
      </c>
    </row>
    <row r="10" spans="1:6" x14ac:dyDescent="0.25">
      <c r="A10" s="160" t="s">
        <v>174</v>
      </c>
      <c r="B10" s="160" t="s">
        <v>175</v>
      </c>
      <c r="C10" s="264">
        <v>5055.7999999999993</v>
      </c>
      <c r="D10" s="180">
        <v>12872.260000000002</v>
      </c>
      <c r="E10" s="173">
        <f t="shared" si="1"/>
        <v>154.60382135369289</v>
      </c>
      <c r="F10" s="161">
        <f t="shared" si="0"/>
        <v>9.3604538612828223E-3</v>
      </c>
    </row>
    <row r="11" spans="1:6" x14ac:dyDescent="0.25">
      <c r="A11" s="160" t="s">
        <v>176</v>
      </c>
      <c r="B11" s="160" t="s">
        <v>177</v>
      </c>
      <c r="C11" s="264">
        <v>8907850.6734600011</v>
      </c>
      <c r="D11" s="180">
        <v>11512420.44823</v>
      </c>
      <c r="E11" s="173">
        <f t="shared" si="1"/>
        <v>29.239037229598381</v>
      </c>
      <c r="F11" s="161">
        <f t="shared" si="0"/>
        <v>8.3716053309477747</v>
      </c>
    </row>
    <row r="12" spans="1:6" x14ac:dyDescent="0.25">
      <c r="A12" s="160" t="s">
        <v>178</v>
      </c>
      <c r="B12" s="160" t="s">
        <v>41</v>
      </c>
      <c r="C12" s="264">
        <v>13926.5</v>
      </c>
      <c r="D12" s="180">
        <v>50477.75</v>
      </c>
      <c r="E12" s="173">
        <f t="shared" si="1"/>
        <v>262.45826302373172</v>
      </c>
      <c r="F12" s="161">
        <f t="shared" si="0"/>
        <v>3.6706425281680832E-2</v>
      </c>
    </row>
    <row r="13" spans="1:6" x14ac:dyDescent="0.25">
      <c r="A13" s="160" t="s">
        <v>179</v>
      </c>
      <c r="B13" s="160" t="s">
        <v>180</v>
      </c>
      <c r="C13" s="264">
        <v>7744.84</v>
      </c>
      <c r="D13" s="180">
        <v>5642.08</v>
      </c>
      <c r="E13" s="173">
        <f t="shared" si="1"/>
        <v>-27.150464050903565</v>
      </c>
      <c r="F13" s="161">
        <f t="shared" si="0"/>
        <v>4.102809415103997E-3</v>
      </c>
    </row>
    <row r="14" spans="1:6" x14ac:dyDescent="0.25">
      <c r="A14" s="160" t="s">
        <v>181</v>
      </c>
      <c r="B14" s="160" t="s">
        <v>182</v>
      </c>
      <c r="C14" s="264">
        <v>519026.21755</v>
      </c>
      <c r="D14" s="180">
        <v>739354.31689000002</v>
      </c>
      <c r="E14" s="173">
        <f t="shared" si="1"/>
        <v>42.450283220765215</v>
      </c>
      <c r="F14" s="161">
        <f t="shared" si="0"/>
        <v>0.53764389240033394</v>
      </c>
    </row>
    <row r="15" spans="1:6" x14ac:dyDescent="0.25">
      <c r="A15" s="160" t="s">
        <v>183</v>
      </c>
      <c r="B15" s="160" t="s">
        <v>184</v>
      </c>
      <c r="C15" s="264">
        <v>55848.552000000003</v>
      </c>
      <c r="D15" s="180">
        <v>110412.89200000001</v>
      </c>
      <c r="E15" s="173">
        <f t="shared" si="1"/>
        <v>97.700545575469903</v>
      </c>
      <c r="F15" s="161">
        <f t="shared" si="0"/>
        <v>8.0290079695158667E-2</v>
      </c>
    </row>
    <row r="16" spans="1:6" x14ac:dyDescent="0.25">
      <c r="A16" s="160" t="s">
        <v>185</v>
      </c>
      <c r="B16" s="160" t="s">
        <v>186</v>
      </c>
      <c r="C16" s="264">
        <v>2167958.5432000002</v>
      </c>
      <c r="D16" s="180">
        <v>2235702.2000000002</v>
      </c>
      <c r="E16" s="173">
        <f t="shared" si="1"/>
        <v>3.1247671692101306</v>
      </c>
      <c r="F16" s="161">
        <f t="shared" si="0"/>
        <v>1.6257585917833</v>
      </c>
    </row>
    <row r="17" spans="1:6" x14ac:dyDescent="0.25">
      <c r="A17" s="160" t="s">
        <v>187</v>
      </c>
      <c r="B17" s="160" t="s">
        <v>188</v>
      </c>
      <c r="C17" s="264">
        <v>40530728.91945</v>
      </c>
      <c r="D17" s="180">
        <v>78195731.672200009</v>
      </c>
      <c r="E17" s="173">
        <f t="shared" si="1"/>
        <v>92.92949758590504</v>
      </c>
      <c r="F17" s="161">
        <f t="shared" si="0"/>
        <v>56.862395450906057</v>
      </c>
    </row>
    <row r="18" spans="1:6" x14ac:dyDescent="0.25">
      <c r="A18" s="160" t="s">
        <v>189</v>
      </c>
      <c r="B18" s="160" t="s">
        <v>190</v>
      </c>
      <c r="C18" s="264">
        <v>31227.309240000002</v>
      </c>
      <c r="D18" s="180">
        <v>88308.29009000001</v>
      </c>
      <c r="E18" s="173">
        <f t="shared" si="1"/>
        <v>182.7918646826069</v>
      </c>
      <c r="F18" s="161">
        <f t="shared" si="0"/>
        <v>6.4216048693564606E-2</v>
      </c>
    </row>
    <row r="19" spans="1:6" x14ac:dyDescent="0.25">
      <c r="A19" s="160" t="s">
        <v>191</v>
      </c>
      <c r="B19" s="160" t="s">
        <v>192</v>
      </c>
      <c r="C19" s="264">
        <v>726167.67286000005</v>
      </c>
      <c r="D19" s="180">
        <v>1239051.3942200001</v>
      </c>
      <c r="E19" s="173">
        <f t="shared" si="1"/>
        <v>70.628828647799139</v>
      </c>
      <c r="F19" s="161">
        <f t="shared" si="0"/>
        <v>0.90101376194657834</v>
      </c>
    </row>
    <row r="20" spans="1:6" x14ac:dyDescent="0.25">
      <c r="A20" s="160" t="s">
        <v>193</v>
      </c>
      <c r="B20" s="160" t="s">
        <v>194</v>
      </c>
      <c r="C20" s="264">
        <v>3967751.4801699999</v>
      </c>
      <c r="D20" s="180">
        <v>4136542.6573000001</v>
      </c>
      <c r="E20" s="173">
        <f t="shared" si="1"/>
        <v>4.2540763445892082</v>
      </c>
      <c r="F20" s="161">
        <f t="shared" si="0"/>
        <v>3.0080123217589518</v>
      </c>
    </row>
    <row r="21" spans="1:6" x14ac:dyDescent="0.25">
      <c r="A21" s="160" t="s">
        <v>195</v>
      </c>
      <c r="B21" s="160" t="s">
        <v>196</v>
      </c>
      <c r="C21" s="264">
        <v>119509.85086000001</v>
      </c>
      <c r="D21" s="180">
        <v>57931.398349999996</v>
      </c>
      <c r="E21" s="173">
        <f t="shared" si="1"/>
        <v>-51.525838302765671</v>
      </c>
      <c r="F21" s="161">
        <f t="shared" si="0"/>
        <v>4.2126571509181032E-2</v>
      </c>
    </row>
    <row r="22" spans="1:6" x14ac:dyDescent="0.25">
      <c r="A22" s="160" t="s">
        <v>197</v>
      </c>
      <c r="B22" s="160" t="s">
        <v>198</v>
      </c>
      <c r="C22" s="264">
        <v>75946.824479999996</v>
      </c>
      <c r="D22" s="180">
        <v>43017.643219999998</v>
      </c>
      <c r="E22" s="173">
        <f t="shared" si="1"/>
        <v>-43.358206857841232</v>
      </c>
      <c r="F22" s="161">
        <f t="shared" si="0"/>
        <v>3.1281582611129337E-2</v>
      </c>
    </row>
    <row r="23" spans="1:6" x14ac:dyDescent="0.25">
      <c r="A23" s="160" t="s">
        <v>199</v>
      </c>
      <c r="B23" s="160" t="s">
        <v>200</v>
      </c>
      <c r="C23" s="264">
        <v>2225668.3277199999</v>
      </c>
      <c r="D23" s="180">
        <v>2510494.4007999999</v>
      </c>
      <c r="E23" s="173">
        <f t="shared" si="1"/>
        <v>12.797327864739813</v>
      </c>
      <c r="F23" s="161">
        <f t="shared" si="0"/>
        <v>1.8255820662181514</v>
      </c>
    </row>
    <row r="24" spans="1:6" x14ac:dyDescent="0.25">
      <c r="A24" s="160" t="s">
        <v>201</v>
      </c>
      <c r="B24" s="160" t="s">
        <v>202</v>
      </c>
      <c r="C24" s="264">
        <v>1685653.1489300001</v>
      </c>
      <c r="D24" s="180">
        <v>1775774.8769</v>
      </c>
      <c r="E24" s="173">
        <f t="shared" si="1"/>
        <v>5.3463981025519018</v>
      </c>
      <c r="F24" s="161">
        <f t="shared" si="0"/>
        <v>1.2913085039649317</v>
      </c>
    </row>
    <row r="25" spans="1:6" x14ac:dyDescent="0.25">
      <c r="A25" s="160" t="s">
        <v>203</v>
      </c>
      <c r="B25" s="160" t="s">
        <v>204</v>
      </c>
      <c r="C25" s="264">
        <v>111492.683</v>
      </c>
      <c r="D25" s="180">
        <v>50902.408000000003</v>
      </c>
      <c r="E25" s="173">
        <f t="shared" si="1"/>
        <v>-54.344620085965637</v>
      </c>
      <c r="F25" s="161">
        <f t="shared" si="0"/>
        <v>3.7015228212621057E-2</v>
      </c>
    </row>
    <row r="26" spans="1:6" x14ac:dyDescent="0.25">
      <c r="A26" s="160" t="s">
        <v>205</v>
      </c>
      <c r="B26" s="160" t="s">
        <v>206</v>
      </c>
      <c r="C26" s="264">
        <v>9217.1176200000009</v>
      </c>
      <c r="D26" s="180">
        <v>4992.96</v>
      </c>
      <c r="E26" s="173">
        <f t="shared" si="1"/>
        <v>-45.829485899519206</v>
      </c>
      <c r="F26" s="161">
        <f t="shared" si="0"/>
        <v>3.6307821401393905E-3</v>
      </c>
    </row>
    <row r="27" spans="1:6" x14ac:dyDescent="0.25">
      <c r="A27" s="160" t="s">
        <v>207</v>
      </c>
      <c r="B27" s="160" t="s">
        <v>208</v>
      </c>
      <c r="C27" s="264">
        <v>7048.52988</v>
      </c>
      <c r="D27" s="180">
        <v>19971.957000000002</v>
      </c>
      <c r="E27" s="173">
        <f t="shared" si="1"/>
        <v>183.34925637003903</v>
      </c>
      <c r="F27" s="161">
        <f t="shared" si="0"/>
        <v>1.4523213640652417E-2</v>
      </c>
    </row>
    <row r="28" spans="1:6" x14ac:dyDescent="0.25">
      <c r="A28" s="160" t="s">
        <v>209</v>
      </c>
      <c r="B28" s="160" t="s">
        <v>43</v>
      </c>
      <c r="C28" s="264">
        <v>1102808.8905400001</v>
      </c>
      <c r="D28" s="180">
        <v>1304664.6716100001</v>
      </c>
      <c r="E28" s="173">
        <f t="shared" si="1"/>
        <v>18.303786159282737</v>
      </c>
      <c r="F28" s="161">
        <f t="shared" si="0"/>
        <v>0.9487264445444008</v>
      </c>
    </row>
    <row r="29" spans="1:6" x14ac:dyDescent="0.25">
      <c r="A29" s="160" t="s">
        <v>210</v>
      </c>
      <c r="B29" s="160" t="s">
        <v>211</v>
      </c>
      <c r="C29" s="264">
        <v>261986.45599999998</v>
      </c>
      <c r="D29" s="180">
        <v>249503.68961999999</v>
      </c>
      <c r="E29" s="173">
        <f t="shared" si="1"/>
        <v>-4.7646609563663844</v>
      </c>
      <c r="F29" s="161">
        <f t="shared" si="0"/>
        <v>0.18143416734185289</v>
      </c>
    </row>
    <row r="30" spans="1:6" x14ac:dyDescent="0.25">
      <c r="A30" s="160" t="s">
        <v>212</v>
      </c>
      <c r="B30" s="160" t="s">
        <v>213</v>
      </c>
      <c r="C30" s="264">
        <v>552806.11407000001</v>
      </c>
      <c r="D30" s="180">
        <v>593737.27948000003</v>
      </c>
      <c r="E30" s="173">
        <f t="shared" si="1"/>
        <v>7.4042533843641678</v>
      </c>
      <c r="F30" s="161">
        <f t="shared" si="0"/>
        <v>0.43175405175906351</v>
      </c>
    </row>
    <row r="31" spans="1:6" x14ac:dyDescent="0.25">
      <c r="A31" s="160" t="s">
        <v>214</v>
      </c>
      <c r="B31" s="160" t="s">
        <v>215</v>
      </c>
      <c r="C31" s="264" t="s">
        <v>216</v>
      </c>
      <c r="D31" s="180">
        <v>37.200000000000003</v>
      </c>
      <c r="E31" s="173" t="s">
        <v>216</v>
      </c>
      <c r="F31" s="161">
        <f t="shared" si="0"/>
        <v>2.7051107081407695E-5</v>
      </c>
    </row>
    <row r="32" spans="1:6" x14ac:dyDescent="0.25">
      <c r="A32" s="160" t="s">
        <v>217</v>
      </c>
      <c r="B32" s="160" t="s">
        <v>218</v>
      </c>
      <c r="C32" s="264">
        <v>323.57146</v>
      </c>
      <c r="D32" s="180">
        <v>4625.4864399999997</v>
      </c>
      <c r="E32" s="173">
        <f t="shared" si="1"/>
        <v>1329.5100192087398</v>
      </c>
      <c r="F32" s="161">
        <f t="shared" si="0"/>
        <v>3.3635626073128823E-3</v>
      </c>
    </row>
    <row r="33" spans="1:6" x14ac:dyDescent="0.25">
      <c r="A33" s="160" t="s">
        <v>219</v>
      </c>
      <c r="B33" s="160" t="s">
        <v>220</v>
      </c>
      <c r="C33" s="264" t="s">
        <v>216</v>
      </c>
      <c r="D33" s="180">
        <v>0.5</v>
      </c>
      <c r="E33" s="173" t="s">
        <v>216</v>
      </c>
      <c r="F33" s="161">
        <f t="shared" si="0"/>
        <v>3.6359014894365172E-7</v>
      </c>
    </row>
    <row r="34" spans="1:6" x14ac:dyDescent="0.25">
      <c r="A34" s="160" t="s">
        <v>221</v>
      </c>
      <c r="B34" s="160" t="s">
        <v>222</v>
      </c>
      <c r="C34" s="264">
        <v>1786748.4899800001</v>
      </c>
      <c r="D34" s="180">
        <v>2160636.8996200003</v>
      </c>
      <c r="E34" s="173">
        <f t="shared" si="1"/>
        <v>20.925631768362948</v>
      </c>
      <c r="F34" s="161">
        <f t="shared" si="0"/>
        <v>1.5711725842919715</v>
      </c>
    </row>
    <row r="35" spans="1:6" x14ac:dyDescent="0.25">
      <c r="A35" s="160" t="s">
        <v>223</v>
      </c>
      <c r="B35" s="160" t="s">
        <v>224</v>
      </c>
      <c r="C35" s="264">
        <v>763696.8396699999</v>
      </c>
      <c r="D35" s="180">
        <v>814174.43482999993</v>
      </c>
      <c r="E35" s="173">
        <f t="shared" si="1"/>
        <v>6.6096378219676666</v>
      </c>
      <c r="F35" s="161">
        <f t="shared" si="0"/>
        <v>0.59205160805190626</v>
      </c>
    </row>
    <row r="36" spans="1:6" x14ac:dyDescent="0.25">
      <c r="A36" s="160" t="s">
        <v>225</v>
      </c>
      <c r="B36" s="160" t="s">
        <v>54</v>
      </c>
      <c r="C36" s="264">
        <v>3293.72</v>
      </c>
      <c r="D36" s="180">
        <v>15548.2</v>
      </c>
      <c r="E36" s="173">
        <f t="shared" si="1"/>
        <v>372.05591246371893</v>
      </c>
      <c r="F36" s="161">
        <f t="shared" si="0"/>
        <v>1.1306344707611372E-2</v>
      </c>
    </row>
    <row r="37" spans="1:6" x14ac:dyDescent="0.25">
      <c r="A37" s="160" t="s">
        <v>226</v>
      </c>
      <c r="B37" s="160" t="s">
        <v>227</v>
      </c>
      <c r="C37" s="264">
        <v>66859.151249999995</v>
      </c>
      <c r="D37" s="180">
        <v>17847.433680000002</v>
      </c>
      <c r="E37" s="173">
        <f t="shared" si="1"/>
        <v>-73.305922455903143</v>
      </c>
      <c r="F37" s="161">
        <f t="shared" si="0"/>
        <v>1.2978302139946295E-2</v>
      </c>
    </row>
    <row r="38" spans="1:6" x14ac:dyDescent="0.25">
      <c r="A38" s="160" t="s">
        <v>228</v>
      </c>
      <c r="B38" s="160" t="s">
        <v>229</v>
      </c>
      <c r="C38" s="264">
        <v>1696.0089499999999</v>
      </c>
      <c r="D38" s="180">
        <v>847.28419999999994</v>
      </c>
      <c r="E38" s="173">
        <f t="shared" si="1"/>
        <v>-50.042468820698147</v>
      </c>
      <c r="F38" s="161">
        <f t="shared" si="0"/>
        <v>6.1612837695120557E-4</v>
      </c>
    </row>
    <row r="39" spans="1:6" x14ac:dyDescent="0.25">
      <c r="A39" s="160" t="s">
        <v>230</v>
      </c>
      <c r="B39" s="160" t="s">
        <v>231</v>
      </c>
      <c r="C39" s="264">
        <v>5659714.3484700006</v>
      </c>
      <c r="D39" s="180">
        <v>4873704.5312900003</v>
      </c>
      <c r="E39" s="173">
        <f t="shared" si="1"/>
        <v>-13.887800139462584</v>
      </c>
      <c r="F39" s="161">
        <f t="shared" si="0"/>
        <v>3.544061912878163</v>
      </c>
    </row>
    <row r="40" spans="1:6" x14ac:dyDescent="0.25">
      <c r="A40" s="160" t="s">
        <v>232</v>
      </c>
      <c r="B40" s="160" t="s">
        <v>233</v>
      </c>
      <c r="C40" s="264">
        <v>701.17</v>
      </c>
      <c r="D40" s="180">
        <v>2758.16014</v>
      </c>
      <c r="E40" s="173">
        <f t="shared" si="1"/>
        <v>293.36539498267183</v>
      </c>
      <c r="F40" s="161">
        <f t="shared" si="0"/>
        <v>2.0056797122260865E-3</v>
      </c>
    </row>
    <row r="41" spans="1:6" x14ac:dyDescent="0.25">
      <c r="A41" s="160" t="s">
        <v>234</v>
      </c>
      <c r="B41" s="160" t="s">
        <v>235</v>
      </c>
      <c r="C41" s="264">
        <v>294232.63948999997</v>
      </c>
      <c r="D41" s="180">
        <v>332068.56732000003</v>
      </c>
      <c r="E41" s="173">
        <f t="shared" si="1"/>
        <v>12.859187850668746</v>
      </c>
      <c r="F41" s="161">
        <f t="shared" si="0"/>
        <v>0.24147371970276768</v>
      </c>
    </row>
    <row r="42" spans="1:6" x14ac:dyDescent="0.25">
      <c r="A42" s="160" t="s">
        <v>236</v>
      </c>
      <c r="B42" s="160" t="s">
        <v>237</v>
      </c>
      <c r="C42" s="264">
        <v>346.8295</v>
      </c>
      <c r="D42" s="180">
        <v>361.88538</v>
      </c>
      <c r="E42" s="173">
        <f t="shared" si="1"/>
        <v>4.3410032883592748</v>
      </c>
      <c r="F42" s="161">
        <f t="shared" si="0"/>
        <v>2.6315591842945998E-4</v>
      </c>
    </row>
    <row r="43" spans="1:6" x14ac:dyDescent="0.25">
      <c r="A43" s="160" t="s">
        <v>238</v>
      </c>
      <c r="B43" s="160" t="s">
        <v>239</v>
      </c>
      <c r="C43" s="264">
        <v>1862.6480000000001</v>
      </c>
      <c r="D43" s="180">
        <v>1268.58</v>
      </c>
      <c r="E43" s="173">
        <f t="shared" si="1"/>
        <v>-31.893734081801824</v>
      </c>
      <c r="F43" s="161">
        <f t="shared" si="0"/>
        <v>9.2248638229387541E-4</v>
      </c>
    </row>
    <row r="44" spans="1:6" x14ac:dyDescent="0.25">
      <c r="A44" s="160" t="s">
        <v>240</v>
      </c>
      <c r="B44" s="160" t="s">
        <v>241</v>
      </c>
      <c r="C44" s="264">
        <v>15779.887789999999</v>
      </c>
      <c r="D44" s="180">
        <v>1194.2500199999999</v>
      </c>
      <c r="E44" s="173">
        <f t="shared" si="1"/>
        <v>-92.431821848842176</v>
      </c>
      <c r="F44" s="161">
        <f t="shared" si="0"/>
        <v>8.6843508529551802E-4</v>
      </c>
    </row>
    <row r="45" spans="1:6" x14ac:dyDescent="0.25">
      <c r="A45" s="160" t="s">
        <v>242</v>
      </c>
      <c r="B45" s="160" t="s">
        <v>243</v>
      </c>
      <c r="C45" s="264">
        <v>3392640.8629799997</v>
      </c>
      <c r="D45" s="180">
        <v>4638373.0106600001</v>
      </c>
      <c r="E45" s="173">
        <f t="shared" si="1"/>
        <v>36.718656586178838</v>
      </c>
      <c r="F45" s="161">
        <f t="shared" si="0"/>
        <v>3.3729334676041676</v>
      </c>
    </row>
    <row r="46" spans="1:6" x14ac:dyDescent="0.25">
      <c r="A46" s="160" t="s">
        <v>244</v>
      </c>
      <c r="B46" s="160" t="s">
        <v>245</v>
      </c>
      <c r="C46" s="264">
        <v>1819540.20545</v>
      </c>
      <c r="D46" s="180">
        <v>2043338.11506</v>
      </c>
      <c r="E46" s="173">
        <f t="shared" si="1"/>
        <v>12.29969576597793</v>
      </c>
      <c r="F46" s="161">
        <f t="shared" si="0"/>
        <v>1.4858752191938118</v>
      </c>
    </row>
    <row r="47" spans="1:6" x14ac:dyDescent="0.25">
      <c r="A47" s="160" t="s">
        <v>246</v>
      </c>
      <c r="B47" s="160" t="s">
        <v>247</v>
      </c>
      <c r="C47" s="264">
        <v>7480017.5373999998</v>
      </c>
      <c r="D47" s="180">
        <v>7216393.4863099996</v>
      </c>
      <c r="E47" s="173">
        <f t="shared" si="1"/>
        <v>-3.5243774466020028</v>
      </c>
      <c r="F47" s="161">
        <f t="shared" si="0"/>
        <v>5.2476191650469017</v>
      </c>
    </row>
    <row r="48" spans="1:6" x14ac:dyDescent="0.25">
      <c r="A48" s="160" t="s">
        <v>248</v>
      </c>
      <c r="B48" s="160" t="s">
        <v>249</v>
      </c>
      <c r="C48" s="264">
        <v>71240.741410000002</v>
      </c>
      <c r="D48" s="180">
        <v>69056.285560000004</v>
      </c>
      <c r="E48" s="173">
        <f t="shared" si="1"/>
        <v>-3.0663013982801743</v>
      </c>
      <c r="F48" s="161">
        <f t="shared" si="0"/>
        <v>5.0216370304511496E-2</v>
      </c>
    </row>
    <row r="49" spans="1:6" x14ac:dyDescent="0.25">
      <c r="A49" s="160" t="s">
        <v>250</v>
      </c>
      <c r="B49" s="160" t="s">
        <v>251</v>
      </c>
      <c r="C49" s="264">
        <v>563107.03576999996</v>
      </c>
      <c r="D49" s="180">
        <v>837139.64824000013</v>
      </c>
      <c r="E49" s="173">
        <f t="shared" si="1"/>
        <v>48.664391503346138</v>
      </c>
      <c r="F49" s="161">
        <f t="shared" si="0"/>
        <v>0.60875145878043568</v>
      </c>
    </row>
    <row r="50" spans="1:6" x14ac:dyDescent="0.25">
      <c r="A50" s="160" t="s">
        <v>252</v>
      </c>
      <c r="B50" s="160" t="s">
        <v>253</v>
      </c>
      <c r="C50" s="264">
        <v>58192.732229999994</v>
      </c>
      <c r="D50" s="180">
        <v>36356.973100000003</v>
      </c>
      <c r="E50" s="173">
        <f t="shared" si="1"/>
        <v>-37.523172212806053</v>
      </c>
      <c r="F50" s="161">
        <f t="shared" si="0"/>
        <v>2.643807452913868E-2</v>
      </c>
    </row>
    <row r="51" spans="1:6" x14ac:dyDescent="0.25">
      <c r="A51" s="160" t="s">
        <v>254</v>
      </c>
      <c r="B51" s="160" t="s">
        <v>255</v>
      </c>
      <c r="C51" s="264">
        <v>133631.65364999999</v>
      </c>
      <c r="D51" s="180">
        <v>138831.96247</v>
      </c>
      <c r="E51" s="173">
        <f t="shared" si="1"/>
        <v>3.8915247083751012</v>
      </c>
      <c r="F51" s="161">
        <f t="shared" si="0"/>
        <v>0.10095586782521353</v>
      </c>
    </row>
    <row r="52" spans="1:6" x14ac:dyDescent="0.25">
      <c r="A52" s="160" t="s">
        <v>256</v>
      </c>
      <c r="B52" s="160" t="s">
        <v>257</v>
      </c>
      <c r="C52" s="264">
        <v>967485.64416999999</v>
      </c>
      <c r="D52" s="180">
        <v>1694655.4469099997</v>
      </c>
      <c r="E52" s="173">
        <f t="shared" si="1"/>
        <v>75.160784774624148</v>
      </c>
      <c r="F52" s="161">
        <f t="shared" si="0"/>
        <v>1.2323200527003551</v>
      </c>
    </row>
    <row r="53" spans="1:6" x14ac:dyDescent="0.25">
      <c r="A53" s="160" t="s">
        <v>258</v>
      </c>
      <c r="B53" s="160" t="s">
        <v>259</v>
      </c>
      <c r="C53" s="264">
        <v>952466.43905999989</v>
      </c>
      <c r="D53" s="180">
        <v>1821776.8647999999</v>
      </c>
      <c r="E53" s="173">
        <f t="shared" si="1"/>
        <v>91.269402268696467</v>
      </c>
      <c r="F53" s="161">
        <f t="shared" si="0"/>
        <v>1.3247602432294616</v>
      </c>
    </row>
    <row r="54" spans="1:6" x14ac:dyDescent="0.25">
      <c r="A54" s="160" t="s">
        <v>260</v>
      </c>
      <c r="B54" s="160" t="s">
        <v>261</v>
      </c>
      <c r="C54" s="264">
        <v>1462.1420000000001</v>
      </c>
      <c r="D54" s="180">
        <v>917.99199999999996</v>
      </c>
      <c r="E54" s="173">
        <f t="shared" si="1"/>
        <v>-37.215947561864724</v>
      </c>
      <c r="F54" s="161">
        <f t="shared" si="0"/>
        <v>6.6754569601816147E-4</v>
      </c>
    </row>
    <row r="55" spans="1:6" x14ac:dyDescent="0.25">
      <c r="A55" s="160" t="s">
        <v>262</v>
      </c>
      <c r="B55" s="160" t="s">
        <v>263</v>
      </c>
      <c r="C55" s="264">
        <v>245.6</v>
      </c>
      <c r="D55" s="180">
        <v>32.799999999999997</v>
      </c>
      <c r="E55" s="173">
        <f t="shared" si="1"/>
        <v>-86.644951140065146</v>
      </c>
      <c r="F55" s="161">
        <f t="shared" si="0"/>
        <v>2.3851513770703555E-5</v>
      </c>
    </row>
    <row r="56" spans="1:6" x14ac:dyDescent="0.25">
      <c r="A56" s="160" t="s">
        <v>264</v>
      </c>
      <c r="B56" s="160" t="s">
        <v>265</v>
      </c>
      <c r="C56" s="264">
        <v>32286.404029999998</v>
      </c>
      <c r="D56" s="180">
        <v>42913.316129999999</v>
      </c>
      <c r="E56" s="173">
        <f t="shared" si="1"/>
        <v>32.91451129127185</v>
      </c>
      <c r="F56" s="161">
        <f t="shared" si="0"/>
        <v>3.1205718006745424E-2</v>
      </c>
    </row>
    <row r="57" spans="1:6" x14ac:dyDescent="0.25">
      <c r="A57" s="160" t="s">
        <v>266</v>
      </c>
      <c r="B57" s="160" t="s">
        <v>267</v>
      </c>
      <c r="C57" s="264">
        <v>33221.570110000001</v>
      </c>
      <c r="D57" s="180">
        <v>42743.632240000006</v>
      </c>
      <c r="E57" s="173">
        <f t="shared" si="1"/>
        <v>28.662288081121659</v>
      </c>
      <c r="F57" s="161">
        <f t="shared" si="0"/>
        <v>3.1082327225068554E-2</v>
      </c>
    </row>
    <row r="58" spans="1:6" x14ac:dyDescent="0.25">
      <c r="A58" s="160" t="s">
        <v>268</v>
      </c>
      <c r="B58" s="160" t="s">
        <v>269</v>
      </c>
      <c r="C58" s="264">
        <v>164246.40144000002</v>
      </c>
      <c r="D58" s="180">
        <v>110500.77153</v>
      </c>
      <c r="E58" s="173">
        <f t="shared" si="1"/>
        <v>-32.722561614011099</v>
      </c>
      <c r="F58" s="161">
        <f t="shared" si="0"/>
        <v>8.0353983957962255E-2</v>
      </c>
    </row>
    <row r="59" spans="1:6" x14ac:dyDescent="0.25">
      <c r="A59" s="160" t="s">
        <v>270</v>
      </c>
      <c r="B59" s="160" t="s">
        <v>271</v>
      </c>
      <c r="C59" s="264">
        <v>1598.1</v>
      </c>
      <c r="D59" s="180">
        <v>7</v>
      </c>
      <c r="E59" s="173">
        <f t="shared" si="1"/>
        <v>-99.561979851073147</v>
      </c>
      <c r="F59" s="161">
        <f t="shared" si="0"/>
        <v>5.0902620852111244E-6</v>
      </c>
    </row>
    <row r="60" spans="1:6" x14ac:dyDescent="0.25">
      <c r="A60" s="160" t="s">
        <v>272</v>
      </c>
      <c r="B60" s="160" t="s">
        <v>273</v>
      </c>
      <c r="C60" s="264">
        <v>7359304.518029999</v>
      </c>
      <c r="D60" s="180">
        <v>972755.72370999993</v>
      </c>
      <c r="E60" s="173">
        <f t="shared" si="1"/>
        <v>-86.781961239315649</v>
      </c>
      <c r="F60" s="161">
        <f t="shared" si="0"/>
        <v>0.70736879693901722</v>
      </c>
    </row>
    <row r="61" spans="1:6" x14ac:dyDescent="0.25">
      <c r="A61" s="160" t="s">
        <v>274</v>
      </c>
      <c r="B61" s="160" t="s">
        <v>275</v>
      </c>
      <c r="C61" s="264">
        <v>1211079.2575500002</v>
      </c>
      <c r="D61" s="180">
        <v>911135.76129000005</v>
      </c>
      <c r="E61" s="173">
        <f t="shared" si="1"/>
        <v>-24.766628145112691</v>
      </c>
      <c r="F61" s="161">
        <f t="shared" si="0"/>
        <v>0.66255997431063729</v>
      </c>
    </row>
    <row r="62" spans="1:6" x14ac:dyDescent="0.25">
      <c r="A62" s="160" t="s">
        <v>276</v>
      </c>
      <c r="B62" s="160" t="s">
        <v>32</v>
      </c>
      <c r="C62" s="264">
        <v>580820.56284000003</v>
      </c>
      <c r="D62" s="180">
        <v>647781.5779400001</v>
      </c>
      <c r="E62" s="173">
        <f t="shared" si="1"/>
        <v>11.52869223027939</v>
      </c>
      <c r="F62" s="161">
        <f t="shared" si="0"/>
        <v>0.47105400081231669</v>
      </c>
    </row>
    <row r="63" spans="1:6" x14ac:dyDescent="0.25">
      <c r="A63" s="160" t="s">
        <v>277</v>
      </c>
      <c r="B63" s="160" t="s">
        <v>53</v>
      </c>
      <c r="C63" s="264">
        <v>55005.947249999997</v>
      </c>
      <c r="D63" s="180">
        <v>1553199.35675</v>
      </c>
      <c r="E63" s="173">
        <f t="shared" si="1"/>
        <v>2723.6934993424734</v>
      </c>
      <c r="F63" s="161">
        <f t="shared" si="0"/>
        <v>1.1294559709198331</v>
      </c>
    </row>
    <row r="64" spans="1:6" x14ac:dyDescent="0.25">
      <c r="A64" s="160" t="s">
        <v>278</v>
      </c>
      <c r="B64" s="160" t="s">
        <v>279</v>
      </c>
      <c r="C64" s="264">
        <v>514393.44449999998</v>
      </c>
      <c r="D64" s="180">
        <v>600596.94350000005</v>
      </c>
      <c r="E64" s="173">
        <f t="shared" si="1"/>
        <v>16.758281024322045</v>
      </c>
      <c r="F64" s="161">
        <f t="shared" si="0"/>
        <v>0.43674226428453394</v>
      </c>
    </row>
    <row r="65" spans="1:6" x14ac:dyDescent="0.25">
      <c r="A65" s="160" t="s">
        <v>280</v>
      </c>
      <c r="B65" s="160" t="s">
        <v>58</v>
      </c>
      <c r="C65" s="264">
        <v>18877.36</v>
      </c>
      <c r="D65" s="180">
        <v>17025.599999999999</v>
      </c>
      <c r="E65" s="173">
        <f t="shared" si="1"/>
        <v>-9.8094225039942131</v>
      </c>
      <c r="F65" s="161">
        <f t="shared" si="0"/>
        <v>1.2380680879710074E-2</v>
      </c>
    </row>
    <row r="66" spans="1:6" x14ac:dyDescent="0.25">
      <c r="A66" s="160" t="s">
        <v>281</v>
      </c>
      <c r="B66" s="160" t="s">
        <v>282</v>
      </c>
      <c r="C66" s="264">
        <v>28740.416910000004</v>
      </c>
      <c r="D66" s="180">
        <v>37563.112049999996</v>
      </c>
      <c r="E66" s="173">
        <f t="shared" si="1"/>
        <v>30.697867632289643</v>
      </c>
      <c r="F66" s="161">
        <f t="shared" si="0"/>
        <v>2.7315155010093156E-2</v>
      </c>
    </row>
    <row r="67" spans="1:6" x14ac:dyDescent="0.25">
      <c r="A67" s="160" t="s">
        <v>283</v>
      </c>
      <c r="B67" s="160" t="s">
        <v>284</v>
      </c>
      <c r="C67" s="264">
        <v>39765.163</v>
      </c>
      <c r="D67" s="180">
        <v>38228.505359999996</v>
      </c>
      <c r="E67" s="173">
        <f t="shared" si="1"/>
        <v>-3.8643312992329584</v>
      </c>
      <c r="F67" s="161">
        <f t="shared" si="0"/>
        <v>2.7799015915471174E-2</v>
      </c>
    </row>
    <row r="68" spans="1:6" x14ac:dyDescent="0.25">
      <c r="A68" s="160" t="s">
        <v>285</v>
      </c>
      <c r="B68" s="160" t="s">
        <v>286</v>
      </c>
      <c r="C68" s="264">
        <v>92166.024530000024</v>
      </c>
      <c r="D68" s="180">
        <v>182796.27562999999</v>
      </c>
      <c r="E68" s="173">
        <f t="shared" si="1"/>
        <v>98.333688104882754</v>
      </c>
      <c r="F68" s="161">
        <f t="shared" si="0"/>
        <v>0.132925850165313</v>
      </c>
    </row>
    <row r="69" spans="1:6" x14ac:dyDescent="0.25">
      <c r="A69" s="160" t="s">
        <v>287</v>
      </c>
      <c r="B69" s="160" t="s">
        <v>288</v>
      </c>
      <c r="C69" s="264">
        <v>49882.643770000002</v>
      </c>
      <c r="D69" s="180">
        <v>32280.081010000002</v>
      </c>
      <c r="E69" s="173">
        <f t="shared" si="1"/>
        <v>-35.28795073725901</v>
      </c>
      <c r="F69" s="161">
        <f t="shared" si="0"/>
        <v>2.347343892467809E-2</v>
      </c>
    </row>
    <row r="70" spans="1:6" x14ac:dyDescent="0.25">
      <c r="A70" s="160" t="s">
        <v>289</v>
      </c>
      <c r="B70" s="160" t="s">
        <v>290</v>
      </c>
      <c r="C70" s="264" t="s">
        <v>216</v>
      </c>
      <c r="D70" s="180">
        <v>5151.6961600000004</v>
      </c>
      <c r="E70" s="173" t="s">
        <v>216</v>
      </c>
      <c r="F70" s="161">
        <f t="shared" si="0"/>
        <v>3.7462119482536776E-3</v>
      </c>
    </row>
    <row r="71" spans="1:6" x14ac:dyDescent="0.25">
      <c r="A71" s="160" t="s">
        <v>291</v>
      </c>
      <c r="B71" s="160" t="s">
        <v>292</v>
      </c>
      <c r="C71" s="264">
        <v>1063.8980000000001</v>
      </c>
      <c r="D71" s="180">
        <v>8097.8389699999998</v>
      </c>
      <c r="E71" s="173">
        <f t="shared" si="1"/>
        <v>661.14805836649748</v>
      </c>
      <c r="F71" s="161">
        <f t="shared" ref="F71:F77" si="2">D71/D$77*100</f>
        <v>5.8885889544480147E-3</v>
      </c>
    </row>
    <row r="72" spans="1:6" x14ac:dyDescent="0.25">
      <c r="A72" s="160" t="s">
        <v>293</v>
      </c>
      <c r="B72" s="160" t="s">
        <v>294</v>
      </c>
      <c r="C72" s="264">
        <v>66.548000000000002</v>
      </c>
      <c r="D72" s="180">
        <v>50.4</v>
      </c>
      <c r="E72" s="173">
        <f t="shared" ref="E72:E77" si="3">D72/C72*100-100</f>
        <v>-24.265192041834467</v>
      </c>
      <c r="F72" s="161">
        <f t="shared" si="2"/>
        <v>3.6649887013520097E-5</v>
      </c>
    </row>
    <row r="73" spans="1:6" x14ac:dyDescent="0.25">
      <c r="A73" s="160" t="s">
        <v>295</v>
      </c>
      <c r="B73" s="160" t="s">
        <v>296</v>
      </c>
      <c r="C73" s="264">
        <v>65174.154000000002</v>
      </c>
      <c r="D73" s="180">
        <v>35774.703600000001</v>
      </c>
      <c r="E73" s="173">
        <f t="shared" si="3"/>
        <v>-45.109063325931317</v>
      </c>
      <c r="F73" s="161">
        <f t="shared" si="2"/>
        <v>2.6014659620677984E-2</v>
      </c>
    </row>
    <row r="74" spans="1:6" x14ac:dyDescent="0.25">
      <c r="A74" s="160" t="s">
        <v>297</v>
      </c>
      <c r="B74" s="160" t="s">
        <v>298</v>
      </c>
      <c r="C74" s="264">
        <v>158.9</v>
      </c>
      <c r="D74" s="180">
        <v>141.05000000000001</v>
      </c>
      <c r="E74" s="173">
        <f t="shared" si="3"/>
        <v>-11.233480176211458</v>
      </c>
      <c r="F74" s="161">
        <f t="shared" si="2"/>
        <v>1.0256878101700417E-4</v>
      </c>
    </row>
    <row r="75" spans="1:6" x14ac:dyDescent="0.25">
      <c r="A75" s="160" t="s">
        <v>299</v>
      </c>
      <c r="B75" s="160" t="s">
        <v>300</v>
      </c>
      <c r="C75" s="264">
        <v>330427.16409999999</v>
      </c>
      <c r="D75" s="180">
        <v>257088.99005000002</v>
      </c>
      <c r="E75" s="173">
        <f t="shared" si="3"/>
        <v>-22.194959137138312</v>
      </c>
      <c r="F75" s="161">
        <f t="shared" si="2"/>
        <v>0.18695004836810503</v>
      </c>
    </row>
    <row r="76" spans="1:6" x14ac:dyDescent="0.25">
      <c r="A76" s="160" t="s">
        <v>301</v>
      </c>
      <c r="B76" s="160" t="s">
        <v>302</v>
      </c>
      <c r="C76" s="264">
        <v>8021.165</v>
      </c>
      <c r="D76" s="180">
        <v>10798.068000000001</v>
      </c>
      <c r="E76" s="173">
        <f t="shared" si="3"/>
        <v>34.619696764746777</v>
      </c>
      <c r="F76" s="161">
        <f t="shared" si="2"/>
        <v>7.8521423048473604E-3</v>
      </c>
    </row>
    <row r="77" spans="1:6" x14ac:dyDescent="0.25">
      <c r="A77" s="174"/>
      <c r="B77" s="174" t="s">
        <v>35</v>
      </c>
      <c r="C77" s="235">
        <f>SUM(C6:C76)</f>
        <v>98007587.078329936</v>
      </c>
      <c r="D77" s="265">
        <f>SUM(D6:D76)</f>
        <v>137517477.15186</v>
      </c>
      <c r="E77" s="175">
        <f t="shared" si="3"/>
        <v>40.313093354653091</v>
      </c>
      <c r="F77" s="181">
        <f t="shared" si="2"/>
        <v>100</v>
      </c>
    </row>
  </sheetData>
  <mergeCells count="5">
    <mergeCell ref="A1:F1"/>
    <mergeCell ref="C4:D4"/>
    <mergeCell ref="E4:E5"/>
    <mergeCell ref="F4:F5"/>
    <mergeCell ref="A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7"/>
  <sheetViews>
    <sheetView topLeftCell="C64" workbookViewId="0">
      <selection activeCell="G6" sqref="G6"/>
    </sheetView>
  </sheetViews>
  <sheetFormatPr defaultRowHeight="15" x14ac:dyDescent="0.25"/>
  <cols>
    <col min="2" max="2" width="66" style="165" customWidth="1"/>
    <col min="3" max="3" width="23.28515625" style="233" bestFit="1" customWidth="1"/>
    <col min="4" max="4" width="26.28515625" style="233" customWidth="1"/>
    <col min="5" max="5" width="24.7109375" style="169" customWidth="1"/>
    <col min="6" max="6" width="22.42578125" customWidth="1"/>
  </cols>
  <sheetData>
    <row r="1" spans="1:8" x14ac:dyDescent="0.25">
      <c r="A1" s="349" t="s">
        <v>104</v>
      </c>
      <c r="B1" s="349"/>
      <c r="C1" s="349"/>
      <c r="D1" s="349"/>
      <c r="E1" s="349"/>
      <c r="F1" s="349"/>
    </row>
    <row r="2" spans="1:8" x14ac:dyDescent="0.25">
      <c r="A2" s="352" t="s">
        <v>160</v>
      </c>
      <c r="B2" s="353"/>
      <c r="C2" s="353"/>
      <c r="D2" s="353"/>
      <c r="E2" s="353"/>
      <c r="F2" s="354"/>
    </row>
    <row r="3" spans="1:8" x14ac:dyDescent="0.25">
      <c r="A3" s="198"/>
      <c r="B3" s="197"/>
      <c r="C3" s="231"/>
      <c r="D3" s="232" t="s">
        <v>121</v>
      </c>
      <c r="E3" s="199"/>
      <c r="F3" s="200"/>
    </row>
    <row r="4" spans="1:8" ht="15" customHeight="1" x14ac:dyDescent="0.25">
      <c r="A4" s="162"/>
      <c r="B4" s="164"/>
      <c r="C4" s="345" t="s">
        <v>92</v>
      </c>
      <c r="D4" s="345"/>
      <c r="E4" s="346" t="s">
        <v>162</v>
      </c>
      <c r="F4" s="347" t="s">
        <v>163</v>
      </c>
    </row>
    <row r="5" spans="1:8" ht="30" x14ac:dyDescent="0.25">
      <c r="A5" s="184" t="s">
        <v>100</v>
      </c>
      <c r="B5" s="190" t="s">
        <v>101</v>
      </c>
      <c r="C5" s="262" t="s">
        <v>161</v>
      </c>
      <c r="D5" s="262" t="s">
        <v>143</v>
      </c>
      <c r="E5" s="350"/>
      <c r="F5" s="351"/>
    </row>
    <row r="6" spans="1:8" x14ac:dyDescent="0.25">
      <c r="A6" s="184" t="s">
        <v>170</v>
      </c>
      <c r="B6" s="236" t="s">
        <v>171</v>
      </c>
      <c r="C6" s="241">
        <v>16.2</v>
      </c>
      <c r="D6" s="241">
        <v>0</v>
      </c>
      <c r="E6" s="270">
        <f>D6/C6*100-100</f>
        <v>-100</v>
      </c>
      <c r="F6" s="234">
        <f>D6/D$67*100</f>
        <v>0</v>
      </c>
      <c r="H6" s="260"/>
    </row>
    <row r="7" spans="1:8" x14ac:dyDescent="0.25">
      <c r="A7" s="160" t="s">
        <v>172</v>
      </c>
      <c r="B7" s="202" t="s">
        <v>173</v>
      </c>
      <c r="C7" s="106">
        <v>848.9043200000001</v>
      </c>
      <c r="D7" s="106">
        <v>693.92115999999999</v>
      </c>
      <c r="E7" s="271">
        <f t="shared" ref="E7:E67" si="0">D7/C7*100-100</f>
        <v>-18.256846660881649</v>
      </c>
      <c r="F7" s="161">
        <f t="shared" ref="F7:F67" si="1">D7/D$67*100</f>
        <v>7.7088046904092003E-2</v>
      </c>
      <c r="H7" s="260"/>
    </row>
    <row r="8" spans="1:8" x14ac:dyDescent="0.25">
      <c r="A8" s="160" t="s">
        <v>176</v>
      </c>
      <c r="B8" s="202" t="s">
        <v>177</v>
      </c>
      <c r="C8" s="106">
        <v>17542.040399999998</v>
      </c>
      <c r="D8" s="106">
        <v>24615.956020000001</v>
      </c>
      <c r="E8" s="271">
        <f t="shared" si="0"/>
        <v>40.325500675508664</v>
      </c>
      <c r="F8" s="161">
        <f t="shared" si="1"/>
        <v>2.7345988011935338</v>
      </c>
      <c r="H8" s="260"/>
    </row>
    <row r="9" spans="1:8" ht="30" x14ac:dyDescent="0.25">
      <c r="A9" s="160" t="s">
        <v>181</v>
      </c>
      <c r="B9" s="202" t="s">
        <v>182</v>
      </c>
      <c r="C9" s="106">
        <v>80198.239249999999</v>
      </c>
      <c r="D9" s="106">
        <v>35001.060250000002</v>
      </c>
      <c r="E9" s="271">
        <f t="shared" si="0"/>
        <v>-56.356822073247699</v>
      </c>
      <c r="F9" s="161">
        <f t="shared" si="1"/>
        <v>3.8882851969018359</v>
      </c>
      <c r="H9" s="260"/>
    </row>
    <row r="10" spans="1:8" ht="30" x14ac:dyDescent="0.25">
      <c r="A10" s="160" t="s">
        <v>185</v>
      </c>
      <c r="B10" s="202" t="s">
        <v>186</v>
      </c>
      <c r="C10" s="106">
        <v>15647.606920000002</v>
      </c>
      <c r="D10" s="106">
        <v>11659.62456</v>
      </c>
      <c r="E10" s="271">
        <f t="shared" si="0"/>
        <v>-25.486212558821109</v>
      </c>
      <c r="F10" s="161">
        <f t="shared" si="1"/>
        <v>1.2952734932674241</v>
      </c>
      <c r="H10" s="260"/>
    </row>
    <row r="11" spans="1:8" x14ac:dyDescent="0.25">
      <c r="A11" s="160" t="s">
        <v>303</v>
      </c>
      <c r="B11" s="202" t="s">
        <v>304</v>
      </c>
      <c r="C11" s="106">
        <v>44.543999999999997</v>
      </c>
      <c r="D11" s="106">
        <v>0</v>
      </c>
      <c r="E11" s="271">
        <f t="shared" si="0"/>
        <v>-100</v>
      </c>
      <c r="F11" s="161">
        <f t="shared" si="1"/>
        <v>0</v>
      </c>
      <c r="H11" s="260"/>
    </row>
    <row r="12" spans="1:8" x14ac:dyDescent="0.25">
      <c r="A12" s="160" t="s">
        <v>191</v>
      </c>
      <c r="B12" s="202" t="s">
        <v>192</v>
      </c>
      <c r="C12" s="106">
        <v>9129.027</v>
      </c>
      <c r="D12" s="106">
        <v>25074.954999999998</v>
      </c>
      <c r="E12" s="271">
        <f t="shared" si="0"/>
        <v>174.67281014723693</v>
      </c>
      <c r="F12" s="161">
        <f t="shared" si="1"/>
        <v>2.7855892262429296</v>
      </c>
      <c r="H12" s="260"/>
    </row>
    <row r="13" spans="1:8" x14ac:dyDescent="0.25">
      <c r="A13" s="160" t="s">
        <v>193</v>
      </c>
      <c r="B13" s="202" t="s">
        <v>194</v>
      </c>
      <c r="C13" s="106">
        <v>1890.2585000000001</v>
      </c>
      <c r="D13" s="106">
        <v>1308.1099999999999</v>
      </c>
      <c r="E13" s="271">
        <f t="shared" si="0"/>
        <v>-30.797295713787307</v>
      </c>
      <c r="F13" s="161">
        <f t="shared" si="1"/>
        <v>0.14531859071095596</v>
      </c>
      <c r="H13" s="260"/>
    </row>
    <row r="14" spans="1:8" x14ac:dyDescent="0.25">
      <c r="A14" s="160" t="s">
        <v>195</v>
      </c>
      <c r="B14" s="202" t="s">
        <v>196</v>
      </c>
      <c r="C14" s="106">
        <v>131.14592999999999</v>
      </c>
      <c r="D14" s="106">
        <v>130.55622</v>
      </c>
      <c r="E14" s="271">
        <f t="shared" si="0"/>
        <v>-0.44965939850362702</v>
      </c>
      <c r="F14" s="161">
        <f t="shared" si="1"/>
        <v>1.4503555434137437E-2</v>
      </c>
      <c r="H14" s="260"/>
    </row>
    <row r="15" spans="1:8" x14ac:dyDescent="0.25">
      <c r="A15" s="160" t="s">
        <v>197</v>
      </c>
      <c r="B15" s="202" t="s">
        <v>198</v>
      </c>
      <c r="C15" s="106" t="s">
        <v>216</v>
      </c>
      <c r="D15" s="106">
        <v>4342.3826799999997</v>
      </c>
      <c r="E15" s="271" t="s">
        <v>216</v>
      </c>
      <c r="F15" s="161">
        <f t="shared" si="1"/>
        <v>0.48239745234365927</v>
      </c>
      <c r="H15" s="260"/>
    </row>
    <row r="16" spans="1:8" x14ac:dyDescent="0.25">
      <c r="A16" s="160" t="s">
        <v>199</v>
      </c>
      <c r="B16" s="202" t="s">
        <v>200</v>
      </c>
      <c r="C16" s="106">
        <v>687.15169000000003</v>
      </c>
      <c r="D16" s="106">
        <v>184.34558999999999</v>
      </c>
      <c r="E16" s="271">
        <f t="shared" si="0"/>
        <v>-73.172504312694045</v>
      </c>
      <c r="F16" s="161">
        <f t="shared" si="1"/>
        <v>2.0479043308727626E-2</v>
      </c>
      <c r="H16" s="260"/>
    </row>
    <row r="17" spans="1:8" x14ac:dyDescent="0.25">
      <c r="A17" s="160" t="s">
        <v>201</v>
      </c>
      <c r="B17" s="202" t="s">
        <v>202</v>
      </c>
      <c r="C17" s="106">
        <v>97.2</v>
      </c>
      <c r="D17" s="106">
        <v>0</v>
      </c>
      <c r="E17" s="271">
        <f t="shared" si="0"/>
        <v>-100</v>
      </c>
      <c r="F17" s="161">
        <f t="shared" si="1"/>
        <v>0</v>
      </c>
      <c r="H17" s="260"/>
    </row>
    <row r="18" spans="1:8" x14ac:dyDescent="0.25">
      <c r="A18" s="160" t="s">
        <v>203</v>
      </c>
      <c r="B18" s="202" t="s">
        <v>204</v>
      </c>
      <c r="C18" s="106" t="s">
        <v>216</v>
      </c>
      <c r="D18" s="106">
        <v>14.680999999999999</v>
      </c>
      <c r="E18" s="271" t="s">
        <v>216</v>
      </c>
      <c r="F18" s="161">
        <f t="shared" si="1"/>
        <v>1.6309195940918918E-3</v>
      </c>
      <c r="H18" s="260"/>
    </row>
    <row r="19" spans="1:8" ht="30" x14ac:dyDescent="0.25">
      <c r="A19" s="160" t="s">
        <v>305</v>
      </c>
      <c r="B19" s="202" t="s">
        <v>306</v>
      </c>
      <c r="C19" s="106">
        <v>0.2</v>
      </c>
      <c r="D19" s="106">
        <v>0</v>
      </c>
      <c r="E19" s="271">
        <f t="shared" si="0"/>
        <v>-100</v>
      </c>
      <c r="F19" s="161">
        <f t="shared" si="1"/>
        <v>0</v>
      </c>
      <c r="H19" s="260"/>
    </row>
    <row r="20" spans="1:8" x14ac:dyDescent="0.25">
      <c r="A20" s="160" t="s">
        <v>209</v>
      </c>
      <c r="B20" s="202" t="s">
        <v>43</v>
      </c>
      <c r="C20" s="106">
        <v>7484.06</v>
      </c>
      <c r="D20" s="106">
        <v>5326.5139500000005</v>
      </c>
      <c r="E20" s="271">
        <f t="shared" si="0"/>
        <v>-28.82855094694591</v>
      </c>
      <c r="F20" s="161">
        <f t="shared" si="1"/>
        <v>0.59172508475300056</v>
      </c>
      <c r="H20" s="260"/>
    </row>
    <row r="21" spans="1:8" ht="45" x14ac:dyDescent="0.25">
      <c r="A21" s="160" t="s">
        <v>210</v>
      </c>
      <c r="B21" s="202" t="s">
        <v>211</v>
      </c>
      <c r="C21" s="106">
        <v>1594.6702999999998</v>
      </c>
      <c r="D21" s="106">
        <v>296.58</v>
      </c>
      <c r="E21" s="271">
        <f t="shared" si="0"/>
        <v>-81.401798227508223</v>
      </c>
      <c r="F21" s="161">
        <f t="shared" si="1"/>
        <v>3.2947219754497187E-2</v>
      </c>
      <c r="H21" s="260"/>
    </row>
    <row r="22" spans="1:8" x14ac:dyDescent="0.25">
      <c r="A22" s="160" t="s">
        <v>212</v>
      </c>
      <c r="B22" s="202" t="s">
        <v>213</v>
      </c>
      <c r="C22" s="106">
        <v>24831.692730000002</v>
      </c>
      <c r="D22" s="106">
        <v>18159.645420000001</v>
      </c>
      <c r="E22" s="271">
        <f t="shared" si="0"/>
        <v>-26.869079698055685</v>
      </c>
      <c r="F22" s="161">
        <f t="shared" si="1"/>
        <v>2.0173640444955443</v>
      </c>
      <c r="H22" s="260"/>
    </row>
    <row r="23" spans="1:8" ht="60" x14ac:dyDescent="0.25">
      <c r="A23" s="160" t="s">
        <v>214</v>
      </c>
      <c r="B23" s="202" t="s">
        <v>215</v>
      </c>
      <c r="C23" s="106" t="s">
        <v>216</v>
      </c>
      <c r="D23" s="106">
        <v>0.6</v>
      </c>
      <c r="E23" s="271" t="s">
        <v>216</v>
      </c>
      <c r="F23" s="161">
        <f t="shared" si="1"/>
        <v>6.6654298512031543E-5</v>
      </c>
      <c r="H23" s="260"/>
    </row>
    <row r="24" spans="1:8" x14ac:dyDescent="0.25">
      <c r="A24" s="160" t="s">
        <v>223</v>
      </c>
      <c r="B24" s="202" t="s">
        <v>224</v>
      </c>
      <c r="C24" s="106">
        <v>693.84280000000001</v>
      </c>
      <c r="D24" s="106">
        <v>88.27158</v>
      </c>
      <c r="E24" s="271">
        <f t="shared" si="0"/>
        <v>-87.277870434052204</v>
      </c>
      <c r="F24" s="161">
        <f t="shared" si="1"/>
        <v>9.8061337390811226E-3</v>
      </c>
      <c r="H24" s="260"/>
    </row>
    <row r="25" spans="1:8" x14ac:dyDescent="0.25">
      <c r="A25" s="160" t="s">
        <v>225</v>
      </c>
      <c r="B25" s="202" t="s">
        <v>54</v>
      </c>
      <c r="C25" s="106">
        <v>420.17894000000001</v>
      </c>
      <c r="D25" s="106">
        <v>100</v>
      </c>
      <c r="E25" s="271">
        <f t="shared" si="0"/>
        <v>-76.200615861423231</v>
      </c>
      <c r="F25" s="161">
        <f t="shared" si="1"/>
        <v>1.1109049752005258E-2</v>
      </c>
      <c r="H25" s="260"/>
    </row>
    <row r="26" spans="1:8" x14ac:dyDescent="0.25">
      <c r="A26" s="160" t="s">
        <v>226</v>
      </c>
      <c r="B26" s="202" t="s">
        <v>227</v>
      </c>
      <c r="C26" s="106">
        <v>12155.166020000001</v>
      </c>
      <c r="D26" s="106">
        <v>22411.60053</v>
      </c>
      <c r="E26" s="271">
        <f t="shared" si="0"/>
        <v>84.379221913745596</v>
      </c>
      <c r="F26" s="161">
        <f t="shared" si="1"/>
        <v>2.4897158530983741</v>
      </c>
      <c r="H26" s="260"/>
    </row>
    <row r="27" spans="1:8" ht="30" x14ac:dyDescent="0.25">
      <c r="A27" s="160" t="s">
        <v>228</v>
      </c>
      <c r="B27" s="202" t="s">
        <v>229</v>
      </c>
      <c r="C27" s="106">
        <v>5772.3716100000001</v>
      </c>
      <c r="D27" s="106">
        <v>651.35401999999999</v>
      </c>
      <c r="E27" s="271">
        <f t="shared" si="0"/>
        <v>-88.716006799153391</v>
      </c>
      <c r="F27" s="161">
        <f t="shared" si="1"/>
        <v>7.2359242143486269E-2</v>
      </c>
      <c r="H27" s="260"/>
    </row>
    <row r="28" spans="1:8" x14ac:dyDescent="0.25">
      <c r="A28" s="160" t="s">
        <v>230</v>
      </c>
      <c r="B28" s="202" t="s">
        <v>231</v>
      </c>
      <c r="C28" s="106">
        <v>51464.239049999996</v>
      </c>
      <c r="D28" s="106">
        <v>10422.388500000001</v>
      </c>
      <c r="E28" s="271">
        <f t="shared" si="0"/>
        <v>-79.748289895291862</v>
      </c>
      <c r="F28" s="161">
        <f t="shared" si="1"/>
        <v>1.1578283238122746</v>
      </c>
      <c r="H28" s="260"/>
    </row>
    <row r="29" spans="1:8" ht="30" x14ac:dyDescent="0.25">
      <c r="A29" s="160" t="s">
        <v>232</v>
      </c>
      <c r="B29" s="202" t="s">
        <v>233</v>
      </c>
      <c r="C29" s="106">
        <v>151</v>
      </c>
      <c r="D29" s="106">
        <v>17.5</v>
      </c>
      <c r="E29" s="271">
        <f t="shared" si="0"/>
        <v>-88.410596026490069</v>
      </c>
      <c r="F29" s="161">
        <f t="shared" si="1"/>
        <v>1.94408370660092E-3</v>
      </c>
      <c r="H29" s="260"/>
    </row>
    <row r="30" spans="1:8" x14ac:dyDescent="0.25">
      <c r="A30" s="160" t="s">
        <v>234</v>
      </c>
      <c r="B30" s="202" t="s">
        <v>235</v>
      </c>
      <c r="C30" s="106">
        <v>13540.963820000001</v>
      </c>
      <c r="D30" s="106">
        <v>4666.6385799999998</v>
      </c>
      <c r="E30" s="271">
        <f t="shared" si="0"/>
        <v>-65.53688022482288</v>
      </c>
      <c r="F30" s="161">
        <f t="shared" si="1"/>
        <v>0.51841920159847166</v>
      </c>
      <c r="H30" s="260"/>
    </row>
    <row r="31" spans="1:8" ht="30" x14ac:dyDescent="0.25">
      <c r="A31" s="160" t="s">
        <v>236</v>
      </c>
      <c r="B31" s="202" t="s">
        <v>237</v>
      </c>
      <c r="C31" s="106">
        <v>317.74279999999993</v>
      </c>
      <c r="D31" s="106">
        <v>33.527000000000001</v>
      </c>
      <c r="E31" s="271">
        <f t="shared" si="0"/>
        <v>-89.448384038914497</v>
      </c>
      <c r="F31" s="161">
        <f t="shared" si="1"/>
        <v>3.7245311103548027E-3</v>
      </c>
      <c r="H31" s="260"/>
    </row>
    <row r="32" spans="1:8" x14ac:dyDescent="0.25">
      <c r="A32" s="160" t="s">
        <v>238</v>
      </c>
      <c r="B32" s="202" t="s">
        <v>239</v>
      </c>
      <c r="C32" s="106" t="s">
        <v>216</v>
      </c>
      <c r="D32" s="106">
        <v>8.8000000000000007</v>
      </c>
      <c r="E32" s="271" t="s">
        <v>216</v>
      </c>
      <c r="F32" s="161">
        <f t="shared" si="1"/>
        <v>9.7759637817646287E-4</v>
      </c>
      <c r="H32" s="260"/>
    </row>
    <row r="33" spans="1:8" x14ac:dyDescent="0.25">
      <c r="A33" s="160" t="s">
        <v>240</v>
      </c>
      <c r="B33" s="202" t="s">
        <v>241</v>
      </c>
      <c r="C33" s="106">
        <v>1378.7549999999999</v>
      </c>
      <c r="D33" s="106">
        <v>7.25</v>
      </c>
      <c r="E33" s="271">
        <f t="shared" si="0"/>
        <v>-99.474163284992613</v>
      </c>
      <c r="F33" s="161">
        <f t="shared" si="1"/>
        <v>8.054061070203811E-4</v>
      </c>
      <c r="H33" s="260"/>
    </row>
    <row r="34" spans="1:8" x14ac:dyDescent="0.25">
      <c r="A34" s="160" t="s">
        <v>242</v>
      </c>
      <c r="B34" s="202" t="s">
        <v>243</v>
      </c>
      <c r="C34" s="106">
        <v>141.12</v>
      </c>
      <c r="D34" s="106">
        <v>80.206289999999996</v>
      </c>
      <c r="E34" s="271">
        <f t="shared" si="0"/>
        <v>-43.16447704081633</v>
      </c>
      <c r="F34" s="161">
        <f t="shared" si="1"/>
        <v>8.9101566603376169E-3</v>
      </c>
      <c r="H34" s="260"/>
    </row>
    <row r="35" spans="1:8" x14ac:dyDescent="0.25">
      <c r="A35" s="160" t="s">
        <v>244</v>
      </c>
      <c r="B35" s="202" t="s">
        <v>245</v>
      </c>
      <c r="C35" s="106">
        <v>430.41800000000001</v>
      </c>
      <c r="D35" s="106">
        <v>0</v>
      </c>
      <c r="E35" s="271">
        <f t="shared" si="0"/>
        <v>-100</v>
      </c>
      <c r="F35" s="161">
        <f t="shared" si="1"/>
        <v>0</v>
      </c>
      <c r="H35" s="260"/>
    </row>
    <row r="36" spans="1:8" ht="30" x14ac:dyDescent="0.25">
      <c r="A36" s="160" t="s">
        <v>248</v>
      </c>
      <c r="B36" s="202" t="s">
        <v>249</v>
      </c>
      <c r="C36" s="106">
        <v>104281.54925</v>
      </c>
      <c r="D36" s="106">
        <v>80081.120640000008</v>
      </c>
      <c r="E36" s="271">
        <f t="shared" si="0"/>
        <v>-23.206817298027431</v>
      </c>
      <c r="F36" s="161">
        <f t="shared" si="1"/>
        <v>8.8962515338609514</v>
      </c>
      <c r="H36" s="260"/>
    </row>
    <row r="37" spans="1:8" x14ac:dyDescent="0.25">
      <c r="A37" s="160" t="s">
        <v>250</v>
      </c>
      <c r="B37" s="202" t="s">
        <v>251</v>
      </c>
      <c r="C37" s="106">
        <v>807798.81414000003</v>
      </c>
      <c r="D37" s="106">
        <v>147513.84117</v>
      </c>
      <c r="E37" s="271">
        <f t="shared" si="0"/>
        <v>-81.73878958623547</v>
      </c>
      <c r="F37" s="161">
        <f t="shared" si="1"/>
        <v>16.387386006669313</v>
      </c>
      <c r="H37" s="260"/>
    </row>
    <row r="38" spans="1:8" ht="30" x14ac:dyDescent="0.25">
      <c r="A38" s="160" t="s">
        <v>307</v>
      </c>
      <c r="B38" s="202" t="s">
        <v>308</v>
      </c>
      <c r="C38" s="106">
        <v>6214.2153100000005</v>
      </c>
      <c r="D38" s="106">
        <v>405</v>
      </c>
      <c r="E38" s="271">
        <f t="shared" si="0"/>
        <v>-93.482684783253831</v>
      </c>
      <c r="F38" s="161">
        <f t="shared" si="1"/>
        <v>4.4991651495621295E-2</v>
      </c>
      <c r="H38" s="260"/>
    </row>
    <row r="39" spans="1:8" ht="30" x14ac:dyDescent="0.25">
      <c r="A39" s="160" t="s">
        <v>309</v>
      </c>
      <c r="B39" s="202" t="s">
        <v>310</v>
      </c>
      <c r="C39" s="106">
        <v>98615.694439999992</v>
      </c>
      <c r="D39" s="106">
        <v>44567.889349999998</v>
      </c>
      <c r="E39" s="271">
        <f t="shared" si="0"/>
        <v>-54.806494439770837</v>
      </c>
      <c r="F39" s="161">
        <f t="shared" si="1"/>
        <v>4.9510690013101524</v>
      </c>
      <c r="H39" s="260"/>
    </row>
    <row r="40" spans="1:8" x14ac:dyDescent="0.25">
      <c r="A40" s="160" t="s">
        <v>311</v>
      </c>
      <c r="B40" s="202" t="s">
        <v>312</v>
      </c>
      <c r="C40" s="106">
        <v>255.25</v>
      </c>
      <c r="D40" s="106">
        <v>577.5</v>
      </c>
      <c r="E40" s="271">
        <f t="shared" si="0"/>
        <v>126.24877571008818</v>
      </c>
      <c r="F40" s="161">
        <f t="shared" si="1"/>
        <v>6.4154762317830363E-2</v>
      </c>
      <c r="H40" s="260"/>
    </row>
    <row r="41" spans="1:8" x14ac:dyDescent="0.25">
      <c r="A41" s="160" t="s">
        <v>252</v>
      </c>
      <c r="B41" s="202" t="s">
        <v>253</v>
      </c>
      <c r="C41" s="106">
        <v>13816.869640000001</v>
      </c>
      <c r="D41" s="106">
        <v>8411.4009600000009</v>
      </c>
      <c r="E41" s="271">
        <f t="shared" si="0"/>
        <v>-39.12223840015907</v>
      </c>
      <c r="F41" s="161">
        <f t="shared" si="1"/>
        <v>0.93442671748704786</v>
      </c>
      <c r="H41" s="260"/>
    </row>
    <row r="42" spans="1:8" x14ac:dyDescent="0.25">
      <c r="A42" s="160" t="s">
        <v>254</v>
      </c>
      <c r="B42" s="202" t="s">
        <v>255</v>
      </c>
      <c r="C42" s="106">
        <v>144111.58221999998</v>
      </c>
      <c r="D42" s="106">
        <v>100404.76470999997</v>
      </c>
      <c r="E42" s="271">
        <f t="shared" si="0"/>
        <v>-30.328455795646875</v>
      </c>
      <c r="F42" s="161">
        <f t="shared" si="1"/>
        <v>11.154015265017716</v>
      </c>
      <c r="H42" s="260"/>
    </row>
    <row r="43" spans="1:8" ht="30" x14ac:dyDescent="0.25">
      <c r="A43" s="160" t="s">
        <v>256</v>
      </c>
      <c r="B43" s="202" t="s">
        <v>257</v>
      </c>
      <c r="C43" s="106">
        <v>5063.5749399999986</v>
      </c>
      <c r="D43" s="106">
        <v>6743.1842400000005</v>
      </c>
      <c r="E43" s="271">
        <f t="shared" si="0"/>
        <v>33.17042445114879</v>
      </c>
      <c r="F43" s="161">
        <f t="shared" si="1"/>
        <v>0.74910369209097771</v>
      </c>
      <c r="H43" s="260"/>
    </row>
    <row r="44" spans="1:8" x14ac:dyDescent="0.25">
      <c r="A44" s="160" t="s">
        <v>258</v>
      </c>
      <c r="B44" s="202" t="s">
        <v>259</v>
      </c>
      <c r="C44" s="106">
        <v>242.1</v>
      </c>
      <c r="D44" s="106">
        <v>1335.3340900000001</v>
      </c>
      <c r="E44" s="271">
        <f t="shared" si="0"/>
        <v>451.56302767451461</v>
      </c>
      <c r="F44" s="161">
        <f t="shared" si="1"/>
        <v>0.14834292841358665</v>
      </c>
      <c r="H44" s="260"/>
    </row>
    <row r="45" spans="1:8" x14ac:dyDescent="0.25">
      <c r="A45" s="160" t="s">
        <v>260</v>
      </c>
      <c r="B45" s="202" t="s">
        <v>261</v>
      </c>
      <c r="C45" s="106">
        <v>963.73716000000002</v>
      </c>
      <c r="D45" s="106">
        <v>543.66876999999999</v>
      </c>
      <c r="E45" s="271">
        <f t="shared" si="0"/>
        <v>-43.587443489260082</v>
      </c>
      <c r="F45" s="161">
        <f t="shared" si="1"/>
        <v>6.0396434145415033E-2</v>
      </c>
      <c r="H45" s="260"/>
    </row>
    <row r="46" spans="1:8" ht="30" x14ac:dyDescent="0.25">
      <c r="A46" s="160" t="s">
        <v>262</v>
      </c>
      <c r="B46" s="202" t="s">
        <v>263</v>
      </c>
      <c r="C46" s="106">
        <v>2634.3093100000001</v>
      </c>
      <c r="D46" s="106">
        <v>268.08244000000002</v>
      </c>
      <c r="E46" s="271">
        <f t="shared" si="0"/>
        <v>-89.8234258603444</v>
      </c>
      <c r="F46" s="161">
        <f t="shared" si="1"/>
        <v>2.9781411635989647E-2</v>
      </c>
      <c r="H46" s="260"/>
    </row>
    <row r="47" spans="1:8" ht="30" x14ac:dyDescent="0.25">
      <c r="A47" s="160" t="s">
        <v>264</v>
      </c>
      <c r="B47" s="202" t="s">
        <v>265</v>
      </c>
      <c r="C47" s="106" t="s">
        <v>216</v>
      </c>
      <c r="D47" s="106">
        <v>43.64</v>
      </c>
      <c r="E47" s="271" t="s">
        <v>216</v>
      </c>
      <c r="F47" s="161">
        <f t="shared" si="1"/>
        <v>4.8479893117750949E-3</v>
      </c>
      <c r="H47" s="260"/>
    </row>
    <row r="48" spans="1:8" x14ac:dyDescent="0.25">
      <c r="A48" s="160" t="s">
        <v>266</v>
      </c>
      <c r="B48" s="202" t="s">
        <v>267</v>
      </c>
      <c r="C48" s="106">
        <v>222.92</v>
      </c>
      <c r="D48" s="106">
        <v>0</v>
      </c>
      <c r="E48" s="271">
        <f t="shared" si="0"/>
        <v>-100</v>
      </c>
      <c r="F48" s="161">
        <f t="shared" si="1"/>
        <v>0</v>
      </c>
      <c r="H48" s="260"/>
    </row>
    <row r="49" spans="1:8" x14ac:dyDescent="0.25">
      <c r="A49" s="160" t="s">
        <v>268</v>
      </c>
      <c r="B49" s="202" t="s">
        <v>269</v>
      </c>
      <c r="C49" s="106">
        <v>656.90896000000009</v>
      </c>
      <c r="D49" s="106">
        <v>3580.2386300000003</v>
      </c>
      <c r="E49" s="271">
        <f t="shared" si="0"/>
        <v>445.01290863805536</v>
      </c>
      <c r="F49" s="161">
        <f t="shared" si="1"/>
        <v>0.39773049064721144</v>
      </c>
      <c r="H49" s="260"/>
    </row>
    <row r="50" spans="1:8" ht="45" x14ac:dyDescent="0.25">
      <c r="A50" s="160" t="s">
        <v>270</v>
      </c>
      <c r="B50" s="202" t="s">
        <v>271</v>
      </c>
      <c r="C50" s="106">
        <v>4335.4909200000002</v>
      </c>
      <c r="D50" s="106">
        <v>541.78813000000002</v>
      </c>
      <c r="E50" s="271">
        <f t="shared" si="0"/>
        <v>-87.50341910530399</v>
      </c>
      <c r="F50" s="161">
        <f t="shared" si="1"/>
        <v>6.018751291215893E-2</v>
      </c>
      <c r="H50" s="260"/>
    </row>
    <row r="51" spans="1:8" x14ac:dyDescent="0.25">
      <c r="A51" s="160" t="s">
        <v>274</v>
      </c>
      <c r="B51" s="202" t="s">
        <v>275</v>
      </c>
      <c r="C51" s="106">
        <v>33640.870000000003</v>
      </c>
      <c r="D51" s="106">
        <v>11617.857</v>
      </c>
      <c r="E51" s="271">
        <f t="shared" si="0"/>
        <v>-65.465051884805604</v>
      </c>
      <c r="F51" s="161">
        <f t="shared" si="1"/>
        <v>1.2906335142468255</v>
      </c>
      <c r="H51" s="260"/>
    </row>
    <row r="52" spans="1:8" x14ac:dyDescent="0.25">
      <c r="A52" s="160" t="s">
        <v>276</v>
      </c>
      <c r="B52" s="202" t="s">
        <v>32</v>
      </c>
      <c r="C52" s="106">
        <v>331907.30293999997</v>
      </c>
      <c r="D52" s="106">
        <v>137273.18125999998</v>
      </c>
      <c r="E52" s="271">
        <f t="shared" si="0"/>
        <v>-58.641108513115384</v>
      </c>
      <c r="F52" s="161">
        <f t="shared" si="1"/>
        <v>15.249746002333756</v>
      </c>
      <c r="H52" s="260"/>
    </row>
    <row r="53" spans="1:8" x14ac:dyDescent="0.25">
      <c r="A53" s="160" t="s">
        <v>313</v>
      </c>
      <c r="B53" s="202" t="s">
        <v>314</v>
      </c>
      <c r="C53" s="106">
        <v>21.8</v>
      </c>
      <c r="D53" s="106">
        <v>0</v>
      </c>
      <c r="E53" s="271">
        <f t="shared" si="0"/>
        <v>-100</v>
      </c>
      <c r="F53" s="161">
        <f t="shared" si="1"/>
        <v>0</v>
      </c>
      <c r="H53" s="260"/>
    </row>
    <row r="54" spans="1:8" x14ac:dyDescent="0.25">
      <c r="A54" s="160" t="s">
        <v>277</v>
      </c>
      <c r="B54" s="202" t="s">
        <v>53</v>
      </c>
      <c r="C54" s="106">
        <v>22835.238710000001</v>
      </c>
      <c r="D54" s="106">
        <v>3054.55</v>
      </c>
      <c r="E54" s="271">
        <f t="shared" si="0"/>
        <v>-86.623524987884835</v>
      </c>
      <c r="F54" s="161">
        <f t="shared" si="1"/>
        <v>0.33933147919987661</v>
      </c>
      <c r="H54" s="260"/>
    </row>
    <row r="55" spans="1:8" ht="30" x14ac:dyDescent="0.25">
      <c r="A55" s="160" t="s">
        <v>281</v>
      </c>
      <c r="B55" s="202" t="s">
        <v>282</v>
      </c>
      <c r="C55" s="106">
        <v>6.6</v>
      </c>
      <c r="D55" s="106">
        <v>0</v>
      </c>
      <c r="E55" s="271">
        <f t="shared" si="0"/>
        <v>-100</v>
      </c>
      <c r="F55" s="161">
        <f t="shared" si="1"/>
        <v>0</v>
      </c>
      <c r="H55" s="260"/>
    </row>
    <row r="56" spans="1:8" x14ac:dyDescent="0.25">
      <c r="A56" s="160" t="s">
        <v>283</v>
      </c>
      <c r="B56" s="202" t="s">
        <v>284</v>
      </c>
      <c r="C56" s="106">
        <v>115757.4451</v>
      </c>
      <c r="D56" s="106">
        <v>27444.171679999999</v>
      </c>
      <c r="E56" s="271">
        <f t="shared" si="0"/>
        <v>-76.291657390769416</v>
      </c>
      <c r="F56" s="161">
        <f t="shared" si="1"/>
        <v>3.0487866859569368</v>
      </c>
      <c r="H56" s="260"/>
    </row>
    <row r="57" spans="1:8" x14ac:dyDescent="0.25">
      <c r="A57" s="160" t="s">
        <v>285</v>
      </c>
      <c r="B57" s="202" t="s">
        <v>286</v>
      </c>
      <c r="C57" s="106">
        <v>94.714449999999999</v>
      </c>
      <c r="D57" s="106">
        <v>4561.7345000000005</v>
      </c>
      <c r="E57" s="271">
        <f t="shared" si="0"/>
        <v>4716.3025810739546</v>
      </c>
      <c r="F57" s="161">
        <f t="shared" si="1"/>
        <v>0.50676535515938836</v>
      </c>
      <c r="H57" s="260"/>
    </row>
    <row r="58" spans="1:8" ht="45" x14ac:dyDescent="0.25">
      <c r="A58" s="160" t="s">
        <v>287</v>
      </c>
      <c r="B58" s="202" t="s">
        <v>288</v>
      </c>
      <c r="C58" s="106">
        <v>26.1831</v>
      </c>
      <c r="D58" s="106">
        <v>2604.9116000000004</v>
      </c>
      <c r="E58" s="271">
        <f t="shared" si="0"/>
        <v>9848.828060848411</v>
      </c>
      <c r="F58" s="161">
        <f t="shared" si="1"/>
        <v>0.2893809256397562</v>
      </c>
      <c r="H58" s="260"/>
    </row>
    <row r="59" spans="1:8" x14ac:dyDescent="0.25">
      <c r="A59" s="160" t="s">
        <v>315</v>
      </c>
      <c r="B59" s="202" t="s">
        <v>316</v>
      </c>
      <c r="C59" s="106" t="s">
        <v>216</v>
      </c>
      <c r="D59" s="106">
        <v>3239.0051199999998</v>
      </c>
      <c r="E59" s="271" t="s">
        <v>216</v>
      </c>
      <c r="F59" s="161">
        <f t="shared" si="1"/>
        <v>0.35982269025079761</v>
      </c>
      <c r="H59" s="260"/>
    </row>
    <row r="60" spans="1:8" s="176" customFormat="1" ht="30" x14ac:dyDescent="0.25">
      <c r="A60" s="160" t="s">
        <v>291</v>
      </c>
      <c r="B60" s="202" t="s">
        <v>292</v>
      </c>
      <c r="C60" s="106">
        <v>923.32880999999998</v>
      </c>
      <c r="D60" s="106">
        <v>1500.8676500000001</v>
      </c>
      <c r="E60" s="271">
        <f t="shared" si="0"/>
        <v>62.549639277474739</v>
      </c>
      <c r="F60" s="161">
        <f t="shared" si="1"/>
        <v>0.16673213395025216</v>
      </c>
      <c r="G60"/>
      <c r="H60" s="260"/>
    </row>
    <row r="61" spans="1:8" x14ac:dyDescent="0.25">
      <c r="A61" s="160" t="s">
        <v>293</v>
      </c>
      <c r="B61" s="202" t="s">
        <v>294</v>
      </c>
      <c r="C61" s="106">
        <v>32009.105329999999</v>
      </c>
      <c r="D61" s="106">
        <v>38153.114450000001</v>
      </c>
      <c r="E61" s="271">
        <f t="shared" si="0"/>
        <v>19.194566847957574</v>
      </c>
      <c r="F61" s="161">
        <f t="shared" si="1"/>
        <v>4.2384484661900066</v>
      </c>
      <c r="H61" s="260"/>
    </row>
    <row r="62" spans="1:8" x14ac:dyDescent="0.25">
      <c r="A62" s="160" t="s">
        <v>317</v>
      </c>
      <c r="B62" s="202" t="s">
        <v>318</v>
      </c>
      <c r="C62" s="106" t="s">
        <v>216</v>
      </c>
      <c r="D62" s="106">
        <v>47.971409999999999</v>
      </c>
      <c r="E62" s="271" t="s">
        <v>216</v>
      </c>
      <c r="F62" s="161">
        <f t="shared" si="1"/>
        <v>5.329167803638425E-3</v>
      </c>
      <c r="H62" s="260"/>
    </row>
    <row r="63" spans="1:8" ht="45" x14ac:dyDescent="0.25">
      <c r="A63" s="160" t="s">
        <v>295</v>
      </c>
      <c r="B63" s="202" t="s">
        <v>296</v>
      </c>
      <c r="C63" s="106">
        <v>22967.378699999997</v>
      </c>
      <c r="D63" s="106">
        <v>93107.84666000001</v>
      </c>
      <c r="E63" s="271">
        <f t="shared" si="0"/>
        <v>305.39169870525978</v>
      </c>
      <c r="F63" s="161">
        <f t="shared" si="1"/>
        <v>10.343397008480167</v>
      </c>
      <c r="H63" s="260"/>
    </row>
    <row r="64" spans="1:8" x14ac:dyDescent="0.25">
      <c r="A64" s="160" t="s">
        <v>297</v>
      </c>
      <c r="B64" s="202" t="s">
        <v>298</v>
      </c>
      <c r="C64" s="106" t="s">
        <v>216</v>
      </c>
      <c r="D64" s="106">
        <v>2</v>
      </c>
      <c r="E64" s="271" t="s">
        <v>216</v>
      </c>
      <c r="F64" s="161">
        <f t="shared" si="1"/>
        <v>2.2218099504010515E-4</v>
      </c>
      <c r="H64" s="260"/>
    </row>
    <row r="65" spans="1:8" x14ac:dyDescent="0.25">
      <c r="A65" s="266" t="s">
        <v>299</v>
      </c>
      <c r="B65" s="267" t="s">
        <v>300</v>
      </c>
      <c r="C65" s="268">
        <v>391.4</v>
      </c>
      <c r="D65" s="268">
        <v>311.69</v>
      </c>
      <c r="E65" s="271">
        <f t="shared" si="0"/>
        <v>-20.365355135411349</v>
      </c>
      <c r="F65" s="161">
        <f t="shared" si="1"/>
        <v>3.4625797172025186E-2</v>
      </c>
      <c r="H65" s="260"/>
    </row>
    <row r="66" spans="1:8" x14ac:dyDescent="0.25">
      <c r="A66" s="160" t="s">
        <v>301</v>
      </c>
      <c r="B66" s="202" t="s">
        <v>302</v>
      </c>
      <c r="C66" s="269">
        <v>17723.362209999999</v>
      </c>
      <c r="D66" s="269">
        <v>16934.178260000001</v>
      </c>
      <c r="E66" s="271">
        <f t="shared" si="0"/>
        <v>-4.4527891528093875</v>
      </c>
      <c r="F66" s="161">
        <f t="shared" si="1"/>
        <v>1.8812262879966581</v>
      </c>
      <c r="H66" s="260"/>
    </row>
    <row r="67" spans="1:8" x14ac:dyDescent="0.25">
      <c r="A67" s="174"/>
      <c r="B67" s="203" t="s">
        <v>35</v>
      </c>
      <c r="C67" s="273">
        <v>2014126.4847199998</v>
      </c>
      <c r="D67" s="273">
        <v>900167.00107</v>
      </c>
      <c r="E67" s="274">
        <f t="shared" si="0"/>
        <v>-55.307325140747579</v>
      </c>
      <c r="F67" s="181">
        <f t="shared" si="1"/>
        <v>100</v>
      </c>
      <c r="H67" s="260"/>
    </row>
  </sheetData>
  <mergeCells count="5">
    <mergeCell ref="A1:F1"/>
    <mergeCell ref="C4:D4"/>
    <mergeCell ref="E4:E5"/>
    <mergeCell ref="F4:F5"/>
    <mergeCell ref="A2:F2"/>
  </mergeCells>
  <conditionalFormatting sqref="C1 C4:C5">
    <cfRule type="top10" dxfId="75" priority="20" rank="10"/>
  </conditionalFormatting>
  <conditionalFormatting sqref="C1 C4:D4">
    <cfRule type="top10" dxfId="74" priority="19" rank="10"/>
  </conditionalFormatting>
  <conditionalFormatting sqref="C4:C5">
    <cfRule type="top10" dxfId="73" priority="4" rank="10"/>
  </conditionalFormatting>
  <conditionalFormatting sqref="C5">
    <cfRule type="top10" dxfId="72" priority="17" rank="10"/>
  </conditionalFormatting>
  <conditionalFormatting sqref="C4:D4">
    <cfRule type="top10" dxfId="71" priority="18" rank="1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9"/>
  <sheetViews>
    <sheetView topLeftCell="C1" workbookViewId="0">
      <selection activeCell="G6" sqref="G6"/>
    </sheetView>
  </sheetViews>
  <sheetFormatPr defaultRowHeight="15" x14ac:dyDescent="0.25"/>
  <cols>
    <col min="2" max="2" width="49.85546875" style="165" customWidth="1"/>
    <col min="3" max="3" width="27.42578125" customWidth="1"/>
    <col min="4" max="4" width="26" customWidth="1"/>
    <col min="5" max="5" width="31.5703125" style="239" customWidth="1"/>
    <col min="6" max="6" width="20.85546875" customWidth="1"/>
    <col min="7" max="7" width="12" bestFit="1" customWidth="1"/>
  </cols>
  <sheetData>
    <row r="1" spans="1:8" x14ac:dyDescent="0.25">
      <c r="A1" s="349" t="s">
        <v>105</v>
      </c>
      <c r="B1" s="349"/>
      <c r="C1" s="349"/>
      <c r="D1" s="349"/>
      <c r="E1" s="355"/>
      <c r="F1" s="349"/>
    </row>
    <row r="2" spans="1:8" x14ac:dyDescent="0.25">
      <c r="A2" s="352" t="s">
        <v>160</v>
      </c>
      <c r="B2" s="353"/>
      <c r="C2" s="353"/>
      <c r="D2" s="353"/>
      <c r="E2" s="353"/>
      <c r="F2" s="354"/>
    </row>
    <row r="3" spans="1:8" x14ac:dyDescent="0.25">
      <c r="A3" s="198"/>
      <c r="B3" s="197"/>
      <c r="C3" s="199"/>
      <c r="D3" s="197" t="s">
        <v>121</v>
      </c>
      <c r="E3" s="237"/>
      <c r="F3" s="200"/>
    </row>
    <row r="4" spans="1:8" ht="15" customHeight="1" x14ac:dyDescent="0.25">
      <c r="A4" s="162"/>
      <c r="B4" s="164"/>
      <c r="C4" s="345" t="s">
        <v>92</v>
      </c>
      <c r="D4" s="345"/>
      <c r="E4" s="346" t="s">
        <v>162</v>
      </c>
      <c r="F4" s="347" t="s">
        <v>163</v>
      </c>
    </row>
    <row r="5" spans="1:8" ht="49.5" customHeight="1" x14ac:dyDescent="0.25">
      <c r="A5" s="184" t="s">
        <v>100</v>
      </c>
      <c r="B5" s="164" t="s">
        <v>101</v>
      </c>
      <c r="C5" s="230" t="s">
        <v>161</v>
      </c>
      <c r="D5" s="230" t="s">
        <v>143</v>
      </c>
      <c r="E5" s="350"/>
      <c r="F5" s="351"/>
    </row>
    <row r="6" spans="1:8" x14ac:dyDescent="0.25">
      <c r="A6" s="184" t="s">
        <v>166</v>
      </c>
      <c r="B6" s="191" t="s">
        <v>167</v>
      </c>
      <c r="C6" s="185">
        <v>13.819000000000001</v>
      </c>
      <c r="D6" s="275">
        <v>14.4909</v>
      </c>
      <c r="E6" s="238">
        <f>D6/C6*100-100</f>
        <v>4.8621463202836566</v>
      </c>
      <c r="F6" s="234">
        <f>D6/D$89*100</f>
        <v>4.8744660003894249E-5</v>
      </c>
      <c r="H6" s="260"/>
    </row>
    <row r="7" spans="1:8" x14ac:dyDescent="0.25">
      <c r="A7" s="160" t="s">
        <v>319</v>
      </c>
      <c r="B7" s="191" t="s">
        <v>320</v>
      </c>
      <c r="C7" s="180">
        <v>11776.857</v>
      </c>
      <c r="D7" s="142">
        <v>23480.35269</v>
      </c>
      <c r="E7" s="187">
        <f t="shared" ref="E7:E70" si="0">D7/C7*100-100</f>
        <v>99.377072252809057</v>
      </c>
      <c r="F7" s="161">
        <f t="shared" ref="F7:F70" si="1">D7/D$89*100</f>
        <v>7.8983486784504328E-2</v>
      </c>
      <c r="H7" s="260"/>
    </row>
    <row r="8" spans="1:8" ht="30" x14ac:dyDescent="0.25">
      <c r="A8" s="160" t="s">
        <v>321</v>
      </c>
      <c r="B8" s="191" t="s">
        <v>322</v>
      </c>
      <c r="C8" s="180">
        <v>0</v>
      </c>
      <c r="D8" s="142">
        <v>14709.60382</v>
      </c>
      <c r="E8" s="187" t="s">
        <v>216</v>
      </c>
      <c r="F8" s="161">
        <f t="shared" si="1"/>
        <v>4.9480338488146633E-2</v>
      </c>
      <c r="H8" s="260"/>
    </row>
    <row r="9" spans="1:8" ht="45" x14ac:dyDescent="0.25">
      <c r="A9" s="160" t="s">
        <v>168</v>
      </c>
      <c r="B9" s="191" t="s">
        <v>169</v>
      </c>
      <c r="C9" s="180">
        <v>60164.015110000008</v>
      </c>
      <c r="D9" s="142">
        <v>81994.729669999986</v>
      </c>
      <c r="E9" s="187">
        <f t="shared" si="0"/>
        <v>36.285335212562018</v>
      </c>
      <c r="F9" s="161">
        <f t="shared" si="1"/>
        <v>0.27581483688903863</v>
      </c>
      <c r="H9" s="260"/>
    </row>
    <row r="10" spans="1:8" ht="30" x14ac:dyDescent="0.25">
      <c r="A10" s="160" t="s">
        <v>170</v>
      </c>
      <c r="B10" s="191" t="s">
        <v>171</v>
      </c>
      <c r="C10" s="180">
        <v>11521.50633</v>
      </c>
      <c r="D10" s="142">
        <v>3476.8809900000001</v>
      </c>
      <c r="E10" s="187">
        <f t="shared" si="0"/>
        <v>-69.822687325642434</v>
      </c>
      <c r="F10" s="161">
        <f t="shared" si="1"/>
        <v>1.1695573203289875E-2</v>
      </c>
      <c r="H10" s="260"/>
    </row>
    <row r="11" spans="1:8" ht="30" x14ac:dyDescent="0.25">
      <c r="A11" s="160" t="s">
        <v>323</v>
      </c>
      <c r="B11" s="191" t="s">
        <v>324</v>
      </c>
      <c r="C11" s="180">
        <v>20089.366849999999</v>
      </c>
      <c r="D11" s="142">
        <v>10221.246439999999</v>
      </c>
      <c r="E11" s="187">
        <f t="shared" si="0"/>
        <v>-49.121112097168961</v>
      </c>
      <c r="F11" s="161">
        <f t="shared" si="1"/>
        <v>3.4382349097282737E-2</v>
      </c>
      <c r="H11" s="260"/>
    </row>
    <row r="12" spans="1:8" x14ac:dyDescent="0.25">
      <c r="A12" s="160" t="s">
        <v>172</v>
      </c>
      <c r="B12" s="191" t="s">
        <v>173</v>
      </c>
      <c r="C12" s="180">
        <v>87332.86947000002</v>
      </c>
      <c r="D12" s="142">
        <v>150264.74609</v>
      </c>
      <c r="E12" s="187">
        <f t="shared" si="0"/>
        <v>72.059783449137541</v>
      </c>
      <c r="F12" s="161">
        <f t="shared" si="1"/>
        <v>0.50546232178322592</v>
      </c>
      <c r="H12" s="260"/>
    </row>
    <row r="13" spans="1:8" x14ac:dyDescent="0.25">
      <c r="A13" s="160" t="s">
        <v>174</v>
      </c>
      <c r="B13" s="191" t="s">
        <v>175</v>
      </c>
      <c r="C13" s="180">
        <v>4205.6644000000006</v>
      </c>
      <c r="D13" s="142">
        <v>707.30996000000005</v>
      </c>
      <c r="E13" s="187">
        <f t="shared" si="0"/>
        <v>-83.18196858503498</v>
      </c>
      <c r="F13" s="161">
        <f t="shared" si="1"/>
        <v>2.3792575697553671E-3</v>
      </c>
      <c r="H13" s="260"/>
    </row>
    <row r="14" spans="1:8" x14ac:dyDescent="0.25">
      <c r="A14" s="160" t="s">
        <v>176</v>
      </c>
      <c r="B14" s="191" t="s">
        <v>177</v>
      </c>
      <c r="C14" s="180">
        <v>539193.22621000011</v>
      </c>
      <c r="D14" s="142">
        <v>725244.90343999979</v>
      </c>
      <c r="E14" s="187">
        <f t="shared" si="0"/>
        <v>34.505566499371781</v>
      </c>
      <c r="F14" s="161">
        <f t="shared" si="1"/>
        <v>2.4395873436253033</v>
      </c>
      <c r="H14" s="260"/>
    </row>
    <row r="15" spans="1:8" x14ac:dyDescent="0.25">
      <c r="A15" s="160" t="s">
        <v>178</v>
      </c>
      <c r="B15" s="191" t="s">
        <v>41</v>
      </c>
      <c r="C15" s="180">
        <v>8441.348680000001</v>
      </c>
      <c r="D15" s="142">
        <v>4185.5452999999998</v>
      </c>
      <c r="E15" s="187">
        <f t="shared" si="0"/>
        <v>-50.416154353192773</v>
      </c>
      <c r="F15" s="161">
        <f t="shared" si="1"/>
        <v>1.407938655151837E-2</v>
      </c>
      <c r="H15" s="260"/>
    </row>
    <row r="16" spans="1:8" ht="30" x14ac:dyDescent="0.25">
      <c r="A16" s="160" t="s">
        <v>179</v>
      </c>
      <c r="B16" s="191" t="s">
        <v>180</v>
      </c>
      <c r="C16" s="180">
        <v>192062.91269999993</v>
      </c>
      <c r="D16" s="142">
        <v>199879.50694999992</v>
      </c>
      <c r="E16" s="187">
        <f t="shared" si="0"/>
        <v>4.0698092828621384</v>
      </c>
      <c r="F16" s="161">
        <f t="shared" si="1"/>
        <v>0.67235703841885353</v>
      </c>
      <c r="H16" s="260"/>
    </row>
    <row r="17" spans="1:8" ht="45" x14ac:dyDescent="0.25">
      <c r="A17" s="160" t="s">
        <v>181</v>
      </c>
      <c r="B17" s="191" t="s">
        <v>182</v>
      </c>
      <c r="C17" s="180">
        <v>202293.95441000001</v>
      </c>
      <c r="D17" s="142">
        <v>347015.76072999998</v>
      </c>
      <c r="E17" s="187">
        <f t="shared" si="0"/>
        <v>71.540351634376833</v>
      </c>
      <c r="F17" s="161">
        <f t="shared" si="1"/>
        <v>1.1672957009417335</v>
      </c>
      <c r="H17" s="260"/>
    </row>
    <row r="18" spans="1:8" ht="30" x14ac:dyDescent="0.25">
      <c r="A18" s="160" t="s">
        <v>183</v>
      </c>
      <c r="B18" s="191" t="s">
        <v>184</v>
      </c>
      <c r="C18" s="180">
        <v>1638.0854399999998</v>
      </c>
      <c r="D18" s="142">
        <v>11417.40972</v>
      </c>
      <c r="E18" s="187">
        <f t="shared" si="0"/>
        <v>596.99720424839381</v>
      </c>
      <c r="F18" s="161">
        <f t="shared" si="1"/>
        <v>3.8406017219534842E-2</v>
      </c>
      <c r="H18" s="260"/>
    </row>
    <row r="19" spans="1:8" ht="30" x14ac:dyDescent="0.25">
      <c r="A19" s="160" t="s">
        <v>185</v>
      </c>
      <c r="B19" s="191" t="s">
        <v>186</v>
      </c>
      <c r="C19" s="180">
        <v>85671.156690000003</v>
      </c>
      <c r="D19" s="142">
        <v>160687.79147</v>
      </c>
      <c r="E19" s="187">
        <f t="shared" si="0"/>
        <v>87.563466723633411</v>
      </c>
      <c r="F19" s="161">
        <f t="shared" si="1"/>
        <v>0.54052348453041632</v>
      </c>
      <c r="H19" s="260"/>
    </row>
    <row r="20" spans="1:8" ht="45" x14ac:dyDescent="0.25">
      <c r="A20" s="160" t="s">
        <v>187</v>
      </c>
      <c r="B20" s="191" t="s">
        <v>188</v>
      </c>
      <c r="C20" s="180">
        <v>3283.9958200000001</v>
      </c>
      <c r="D20" s="142">
        <v>461.96068000000002</v>
      </c>
      <c r="E20" s="187">
        <f t="shared" si="0"/>
        <v>-85.932969914681564</v>
      </c>
      <c r="F20" s="161">
        <f t="shared" si="1"/>
        <v>1.5539487734901069E-3</v>
      </c>
      <c r="H20" s="260"/>
    </row>
    <row r="21" spans="1:8" ht="30" x14ac:dyDescent="0.25">
      <c r="A21" s="160" t="s">
        <v>325</v>
      </c>
      <c r="B21" s="191" t="s">
        <v>326</v>
      </c>
      <c r="C21" s="180">
        <v>2707.2246100000002</v>
      </c>
      <c r="D21" s="142">
        <v>2172.5916900000002</v>
      </c>
      <c r="E21" s="187">
        <f t="shared" si="0"/>
        <v>-19.748376918012724</v>
      </c>
      <c r="F21" s="161">
        <f t="shared" si="1"/>
        <v>7.3081895021245083E-3</v>
      </c>
      <c r="H21" s="260"/>
    </row>
    <row r="22" spans="1:8" x14ac:dyDescent="0.25">
      <c r="A22" s="160" t="s">
        <v>189</v>
      </c>
      <c r="B22" s="191" t="s">
        <v>190</v>
      </c>
      <c r="C22" s="180">
        <v>317374.94145000004</v>
      </c>
      <c r="D22" s="142">
        <v>30384.539979999998</v>
      </c>
      <c r="E22" s="187">
        <f t="shared" si="0"/>
        <v>-90.426295207434691</v>
      </c>
      <c r="F22" s="161">
        <f t="shared" si="1"/>
        <v>0.10220787326527903</v>
      </c>
      <c r="H22" s="260"/>
    </row>
    <row r="23" spans="1:8" x14ac:dyDescent="0.25">
      <c r="A23" s="160" t="s">
        <v>303</v>
      </c>
      <c r="B23" s="191" t="s">
        <v>304</v>
      </c>
      <c r="C23" s="180">
        <v>822.10782000000006</v>
      </c>
      <c r="D23" s="142">
        <v>162.64233999999999</v>
      </c>
      <c r="E23" s="187">
        <f t="shared" si="0"/>
        <v>-80.216422220627948</v>
      </c>
      <c r="F23" s="161">
        <f t="shared" si="1"/>
        <v>5.4709821788417347E-4</v>
      </c>
      <c r="H23" s="260"/>
    </row>
    <row r="24" spans="1:8" ht="30" x14ac:dyDescent="0.25">
      <c r="A24" s="160" t="s">
        <v>191</v>
      </c>
      <c r="B24" s="191" t="s">
        <v>192</v>
      </c>
      <c r="C24" s="180">
        <v>637679.34745000023</v>
      </c>
      <c r="D24" s="142">
        <v>1144856.5701300001</v>
      </c>
      <c r="E24" s="187">
        <f t="shared" si="0"/>
        <v>79.534835918418565</v>
      </c>
      <c r="F24" s="161">
        <f t="shared" si="1"/>
        <v>3.8510820076193593</v>
      </c>
      <c r="H24" s="260"/>
    </row>
    <row r="25" spans="1:8" ht="30" x14ac:dyDescent="0.25">
      <c r="A25" s="160" t="s">
        <v>193</v>
      </c>
      <c r="B25" s="191" t="s">
        <v>194</v>
      </c>
      <c r="C25" s="180">
        <v>9194.1581100000003</v>
      </c>
      <c r="D25" s="142">
        <v>27999.087469999999</v>
      </c>
      <c r="E25" s="187">
        <f t="shared" si="0"/>
        <v>204.53128100491188</v>
      </c>
      <c r="F25" s="161">
        <f t="shared" si="1"/>
        <v>9.4183660031084734E-2</v>
      </c>
      <c r="H25" s="260"/>
    </row>
    <row r="26" spans="1:8" x14ac:dyDescent="0.25">
      <c r="A26" s="160" t="s">
        <v>195</v>
      </c>
      <c r="B26" s="191" t="s">
        <v>196</v>
      </c>
      <c r="C26" s="180">
        <v>671951.23926000018</v>
      </c>
      <c r="D26" s="142">
        <v>797359.66891000001</v>
      </c>
      <c r="E26" s="187">
        <f t="shared" si="0"/>
        <v>18.663322920292316</v>
      </c>
      <c r="F26" s="161">
        <f t="shared" si="1"/>
        <v>2.6821678406334764</v>
      </c>
      <c r="H26" s="260"/>
    </row>
    <row r="27" spans="1:8" x14ac:dyDescent="0.25">
      <c r="A27" s="160" t="s">
        <v>197</v>
      </c>
      <c r="B27" s="191" t="s">
        <v>198</v>
      </c>
      <c r="C27" s="180">
        <v>160176.54602999997</v>
      </c>
      <c r="D27" s="142">
        <v>218121.34356999991</v>
      </c>
      <c r="E27" s="187">
        <f t="shared" si="0"/>
        <v>36.175581866490802</v>
      </c>
      <c r="F27" s="161">
        <f t="shared" si="1"/>
        <v>0.73371914318035814</v>
      </c>
      <c r="H27" s="260"/>
    </row>
    <row r="28" spans="1:8" ht="30" x14ac:dyDescent="0.25">
      <c r="A28" s="160" t="s">
        <v>199</v>
      </c>
      <c r="B28" s="191" t="s">
        <v>200</v>
      </c>
      <c r="C28" s="180">
        <v>2122634.43114</v>
      </c>
      <c r="D28" s="142">
        <v>2292926.3973599998</v>
      </c>
      <c r="E28" s="187">
        <f t="shared" si="0"/>
        <v>8.0226704948219236</v>
      </c>
      <c r="F28" s="161">
        <f t="shared" si="1"/>
        <v>7.7129728072974979</v>
      </c>
      <c r="H28" s="260"/>
    </row>
    <row r="29" spans="1:8" x14ac:dyDescent="0.25">
      <c r="A29" s="160" t="s">
        <v>327</v>
      </c>
      <c r="B29" s="191" t="s">
        <v>328</v>
      </c>
      <c r="C29" s="180">
        <v>207193.54602000001</v>
      </c>
      <c r="D29" s="142">
        <v>56211.018499999998</v>
      </c>
      <c r="E29" s="187">
        <f t="shared" si="0"/>
        <v>-72.870285016226291</v>
      </c>
      <c r="F29" s="161">
        <f t="shared" si="1"/>
        <v>0.18908328573484806</v>
      </c>
      <c r="H29" s="260"/>
    </row>
    <row r="30" spans="1:8" ht="30" x14ac:dyDescent="0.25">
      <c r="A30" s="160" t="s">
        <v>201</v>
      </c>
      <c r="B30" s="191" t="s">
        <v>202</v>
      </c>
      <c r="C30" s="180">
        <v>1573.2829200000001</v>
      </c>
      <c r="D30" s="142">
        <v>10.18694</v>
      </c>
      <c r="E30" s="187">
        <f t="shared" si="0"/>
        <v>-99.352504252699831</v>
      </c>
      <c r="F30" s="161">
        <f t="shared" si="1"/>
        <v>3.4266948690562387E-5</v>
      </c>
      <c r="H30" s="260"/>
    </row>
    <row r="31" spans="1:8" x14ac:dyDescent="0.25">
      <c r="A31" s="160" t="s">
        <v>203</v>
      </c>
      <c r="B31" s="191" t="s">
        <v>204</v>
      </c>
      <c r="C31" s="180">
        <v>0</v>
      </c>
      <c r="D31" s="142">
        <v>400492.95224999997</v>
      </c>
      <c r="E31" s="187" t="s">
        <v>216</v>
      </c>
      <c r="F31" s="161">
        <f t="shared" si="1"/>
        <v>1.3471829072992088</v>
      </c>
      <c r="H31" s="260"/>
    </row>
    <row r="32" spans="1:8" ht="30" x14ac:dyDescent="0.25">
      <c r="A32" s="160" t="s">
        <v>205</v>
      </c>
      <c r="B32" s="191" t="s">
        <v>206</v>
      </c>
      <c r="C32" s="180">
        <v>0</v>
      </c>
      <c r="D32" s="142">
        <v>1678.8069799999998</v>
      </c>
      <c r="E32" s="187" t="s">
        <v>216</v>
      </c>
      <c r="F32" s="161">
        <f t="shared" si="1"/>
        <v>5.6471906818944644E-3</v>
      </c>
      <c r="H32" s="260"/>
    </row>
    <row r="33" spans="1:8" ht="45" x14ac:dyDescent="0.25">
      <c r="A33" s="160" t="s">
        <v>305</v>
      </c>
      <c r="B33" s="191" t="s">
        <v>306</v>
      </c>
      <c r="C33" s="180">
        <v>92.82683999999999</v>
      </c>
      <c r="D33" s="142">
        <v>42.216999999999999</v>
      </c>
      <c r="E33" s="187">
        <f t="shared" si="0"/>
        <v>-54.520696815705456</v>
      </c>
      <c r="F33" s="161">
        <f t="shared" si="1"/>
        <v>1.4201004156984062E-4</v>
      </c>
      <c r="H33" s="260"/>
    </row>
    <row r="34" spans="1:8" x14ac:dyDescent="0.25">
      <c r="A34" s="160" t="s">
        <v>207</v>
      </c>
      <c r="B34" s="191" t="s">
        <v>208</v>
      </c>
      <c r="C34" s="180">
        <v>9.2829999999999995</v>
      </c>
      <c r="D34" s="142">
        <v>0</v>
      </c>
      <c r="E34" s="187">
        <f t="shared" si="0"/>
        <v>-100</v>
      </c>
      <c r="F34" s="161">
        <f t="shared" si="1"/>
        <v>0</v>
      </c>
      <c r="H34" s="260"/>
    </row>
    <row r="35" spans="1:8" x14ac:dyDescent="0.25">
      <c r="A35" s="160" t="s">
        <v>209</v>
      </c>
      <c r="B35" s="191" t="s">
        <v>43</v>
      </c>
      <c r="C35" s="180">
        <v>216254.20255999992</v>
      </c>
      <c r="D35" s="142">
        <v>87889.151919999989</v>
      </c>
      <c r="E35" s="187">
        <f t="shared" si="0"/>
        <v>-59.35840742997118</v>
      </c>
      <c r="F35" s="161">
        <f t="shared" si="1"/>
        <v>0.29564256384151499</v>
      </c>
      <c r="H35" s="260"/>
    </row>
    <row r="36" spans="1:8" ht="45" x14ac:dyDescent="0.25">
      <c r="A36" s="160" t="s">
        <v>210</v>
      </c>
      <c r="B36" s="191" t="s">
        <v>211</v>
      </c>
      <c r="C36" s="180">
        <v>15411.857330000001</v>
      </c>
      <c r="D36" s="142">
        <v>7593.0059100000008</v>
      </c>
      <c r="E36" s="187">
        <f t="shared" si="0"/>
        <v>-50.732700495352951</v>
      </c>
      <c r="F36" s="161">
        <f t="shared" si="1"/>
        <v>2.5541442663361818E-2</v>
      </c>
      <c r="H36" s="260"/>
    </row>
    <row r="37" spans="1:8" ht="30" x14ac:dyDescent="0.25">
      <c r="A37" s="160" t="s">
        <v>212</v>
      </c>
      <c r="B37" s="191" t="s">
        <v>213</v>
      </c>
      <c r="C37" s="180">
        <v>359124.69698999997</v>
      </c>
      <c r="D37" s="142">
        <v>316161.74231999996</v>
      </c>
      <c r="E37" s="187">
        <f t="shared" si="0"/>
        <v>-11.963241467404941</v>
      </c>
      <c r="F37" s="161">
        <f t="shared" si="1"/>
        <v>1.0635085906070172</v>
      </c>
      <c r="H37" s="260"/>
    </row>
    <row r="38" spans="1:8" ht="75" x14ac:dyDescent="0.25">
      <c r="A38" s="160" t="s">
        <v>214</v>
      </c>
      <c r="B38" s="191" t="s">
        <v>215</v>
      </c>
      <c r="C38" s="180">
        <v>6740.3955700000006</v>
      </c>
      <c r="D38" s="142">
        <v>5433.4890799999994</v>
      </c>
      <c r="E38" s="187">
        <f t="shared" si="0"/>
        <v>-19.389166057504852</v>
      </c>
      <c r="F38" s="161">
        <f t="shared" si="1"/>
        <v>1.8277234529219866E-2</v>
      </c>
      <c r="H38" s="260"/>
    </row>
    <row r="39" spans="1:8" x14ac:dyDescent="0.25">
      <c r="A39" s="160" t="s">
        <v>221</v>
      </c>
      <c r="B39" s="191" t="s">
        <v>222</v>
      </c>
      <c r="C39" s="180">
        <v>33.561949999999996</v>
      </c>
      <c r="D39" s="142">
        <v>3575.1818699999999</v>
      </c>
      <c r="E39" s="187">
        <f t="shared" si="0"/>
        <v>10552.485537938053</v>
      </c>
      <c r="F39" s="161">
        <f t="shared" si="1"/>
        <v>1.2026238860611615E-2</v>
      </c>
      <c r="H39" s="260"/>
    </row>
    <row r="40" spans="1:8" x14ac:dyDescent="0.25">
      <c r="A40" s="160" t="s">
        <v>223</v>
      </c>
      <c r="B40" s="191" t="s">
        <v>224</v>
      </c>
      <c r="C40" s="180">
        <v>2446.3545900000004</v>
      </c>
      <c r="D40" s="142">
        <v>22654.958279999988</v>
      </c>
      <c r="E40" s="187">
        <f t="shared" si="0"/>
        <v>826.07009517782069</v>
      </c>
      <c r="F40" s="161">
        <f t="shared" si="1"/>
        <v>7.6207015351773058E-2</v>
      </c>
      <c r="H40" s="260"/>
    </row>
    <row r="41" spans="1:8" x14ac:dyDescent="0.25">
      <c r="A41" s="160" t="s">
        <v>225</v>
      </c>
      <c r="B41" s="191" t="s">
        <v>54</v>
      </c>
      <c r="C41" s="180">
        <v>33.845370000000003</v>
      </c>
      <c r="D41" s="142">
        <v>3236.5599499999998</v>
      </c>
      <c r="E41" s="187">
        <f t="shared" si="0"/>
        <v>9462.7849540424577</v>
      </c>
      <c r="F41" s="161">
        <f t="shared" si="1"/>
        <v>1.0887178459928022E-2</v>
      </c>
      <c r="H41" s="260"/>
    </row>
    <row r="42" spans="1:8" x14ac:dyDescent="0.25">
      <c r="A42" s="160" t="s">
        <v>226</v>
      </c>
      <c r="B42" s="191" t="s">
        <v>227</v>
      </c>
      <c r="C42" s="180">
        <v>156303.00710000002</v>
      </c>
      <c r="D42" s="142">
        <v>210175.50632000001</v>
      </c>
      <c r="E42" s="187">
        <f t="shared" si="0"/>
        <v>34.466706827676887</v>
      </c>
      <c r="F42" s="161">
        <f t="shared" si="1"/>
        <v>0.70699084230204667</v>
      </c>
      <c r="H42" s="260"/>
    </row>
    <row r="43" spans="1:8" ht="45" x14ac:dyDescent="0.25">
      <c r="A43" s="160" t="s">
        <v>228</v>
      </c>
      <c r="B43" s="191" t="s">
        <v>229</v>
      </c>
      <c r="C43" s="180">
        <v>131026.75833999997</v>
      </c>
      <c r="D43" s="142">
        <v>98700.090159999978</v>
      </c>
      <c r="E43" s="187">
        <f t="shared" si="0"/>
        <v>-24.671806423017699</v>
      </c>
      <c r="F43" s="161">
        <f t="shared" si="1"/>
        <v>0.33200852515736823</v>
      </c>
      <c r="H43" s="260"/>
    </row>
    <row r="44" spans="1:8" x14ac:dyDescent="0.25">
      <c r="A44" s="160" t="s">
        <v>329</v>
      </c>
      <c r="B44" s="191" t="s">
        <v>330</v>
      </c>
      <c r="C44" s="180">
        <v>39.966140000000003</v>
      </c>
      <c r="D44" s="142">
        <v>0</v>
      </c>
      <c r="E44" s="187">
        <f t="shared" si="0"/>
        <v>-100</v>
      </c>
      <c r="F44" s="161">
        <f t="shared" si="1"/>
        <v>0</v>
      </c>
      <c r="H44" s="260"/>
    </row>
    <row r="45" spans="1:8" x14ac:dyDescent="0.25">
      <c r="A45" s="160" t="s">
        <v>230</v>
      </c>
      <c r="B45" s="191" t="s">
        <v>231</v>
      </c>
      <c r="C45" s="180">
        <v>65260.982939999994</v>
      </c>
      <c r="D45" s="142">
        <v>22707.359840000005</v>
      </c>
      <c r="E45" s="187">
        <f t="shared" si="0"/>
        <v>-65.205305196097299</v>
      </c>
      <c r="F45" s="161">
        <f t="shared" si="1"/>
        <v>7.6383284336161511E-2</v>
      </c>
      <c r="H45" s="260"/>
    </row>
    <row r="46" spans="1:8" ht="30" x14ac:dyDescent="0.25">
      <c r="A46" s="160" t="s">
        <v>232</v>
      </c>
      <c r="B46" s="191" t="s">
        <v>233</v>
      </c>
      <c r="C46" s="180">
        <v>395.29292000000004</v>
      </c>
      <c r="D46" s="142">
        <v>3586.2820699999997</v>
      </c>
      <c r="E46" s="187">
        <f t="shared" si="0"/>
        <v>807.24672478323146</v>
      </c>
      <c r="F46" s="161">
        <f t="shared" si="1"/>
        <v>1.2063577844040886E-2</v>
      </c>
      <c r="H46" s="260"/>
    </row>
    <row r="47" spans="1:8" ht="30" x14ac:dyDescent="0.25">
      <c r="A47" s="160" t="s">
        <v>234</v>
      </c>
      <c r="B47" s="191" t="s">
        <v>235</v>
      </c>
      <c r="C47" s="180">
        <v>435654.97096000024</v>
      </c>
      <c r="D47" s="142">
        <v>389390.7267499998</v>
      </c>
      <c r="E47" s="187">
        <f t="shared" si="0"/>
        <v>-10.619468913221283</v>
      </c>
      <c r="F47" s="161">
        <f t="shared" si="1"/>
        <v>1.309837110469193</v>
      </c>
      <c r="H47" s="260"/>
    </row>
    <row r="48" spans="1:8" ht="45" x14ac:dyDescent="0.25">
      <c r="A48" s="160" t="s">
        <v>236</v>
      </c>
      <c r="B48" s="191" t="s">
        <v>237</v>
      </c>
      <c r="C48" s="180">
        <v>12376.823700000001</v>
      </c>
      <c r="D48" s="142">
        <v>10676.252200000003</v>
      </c>
      <c r="E48" s="187">
        <f t="shared" si="0"/>
        <v>-13.739967064409257</v>
      </c>
      <c r="F48" s="161">
        <f t="shared" si="1"/>
        <v>3.5912902829004972E-2</v>
      </c>
      <c r="H48" s="260"/>
    </row>
    <row r="49" spans="1:8" x14ac:dyDescent="0.25">
      <c r="A49" s="160" t="s">
        <v>331</v>
      </c>
      <c r="B49" s="191" t="s">
        <v>332</v>
      </c>
      <c r="C49" s="180">
        <v>411.04230999999999</v>
      </c>
      <c r="D49" s="142">
        <v>102.94479</v>
      </c>
      <c r="E49" s="187">
        <f t="shared" si="0"/>
        <v>-74.955184053923787</v>
      </c>
      <c r="F49" s="161">
        <f t="shared" si="1"/>
        <v>3.4628689644689378E-4</v>
      </c>
      <c r="H49" s="260"/>
    </row>
    <row r="50" spans="1:8" ht="30" x14ac:dyDescent="0.25">
      <c r="A50" s="160" t="s">
        <v>238</v>
      </c>
      <c r="B50" s="191" t="s">
        <v>239</v>
      </c>
      <c r="C50" s="180">
        <v>353.74778999999995</v>
      </c>
      <c r="D50" s="142">
        <v>49.026529999999994</v>
      </c>
      <c r="E50" s="187">
        <f t="shared" si="0"/>
        <v>-86.140823664226986</v>
      </c>
      <c r="F50" s="161">
        <f t="shared" si="1"/>
        <v>1.6491601874422715E-4</v>
      </c>
      <c r="H50" s="260"/>
    </row>
    <row r="51" spans="1:8" x14ac:dyDescent="0.25">
      <c r="A51" s="160" t="s">
        <v>240</v>
      </c>
      <c r="B51" s="191" t="s">
        <v>241</v>
      </c>
      <c r="C51" s="180">
        <v>1803.1840000000002</v>
      </c>
      <c r="D51" s="142">
        <v>4281.7228499999992</v>
      </c>
      <c r="E51" s="187">
        <f t="shared" si="0"/>
        <v>137.45346287455962</v>
      </c>
      <c r="F51" s="161">
        <f t="shared" si="1"/>
        <v>1.4402909726390705E-2</v>
      </c>
      <c r="H51" s="260"/>
    </row>
    <row r="52" spans="1:8" ht="30" x14ac:dyDescent="0.25">
      <c r="A52" s="160" t="s">
        <v>242</v>
      </c>
      <c r="B52" s="191" t="s">
        <v>243</v>
      </c>
      <c r="C52" s="180">
        <v>3740.6242499999998</v>
      </c>
      <c r="D52" s="142">
        <v>996.40422000000001</v>
      </c>
      <c r="E52" s="187">
        <f t="shared" si="0"/>
        <v>-73.362622027593389</v>
      </c>
      <c r="F52" s="161">
        <f t="shared" si="1"/>
        <v>3.3517162447015336E-3</v>
      </c>
      <c r="H52" s="260"/>
    </row>
    <row r="53" spans="1:8" ht="30" x14ac:dyDescent="0.25">
      <c r="A53" s="160" t="s">
        <v>244</v>
      </c>
      <c r="B53" s="191" t="s">
        <v>245</v>
      </c>
      <c r="C53" s="180">
        <v>0.55000000000000004</v>
      </c>
      <c r="D53" s="142">
        <v>0.6</v>
      </c>
      <c r="E53" s="187">
        <f t="shared" si="0"/>
        <v>9.0909090909090793</v>
      </c>
      <c r="F53" s="161">
        <f t="shared" si="1"/>
        <v>2.0182870630765896E-6</v>
      </c>
      <c r="H53" s="260"/>
    </row>
    <row r="54" spans="1:8" x14ac:dyDescent="0.25">
      <c r="A54" s="160" t="s">
        <v>246</v>
      </c>
      <c r="B54" s="191" t="s">
        <v>247</v>
      </c>
      <c r="C54" s="180">
        <v>612891.70207999996</v>
      </c>
      <c r="D54" s="142">
        <v>430556.01731000002</v>
      </c>
      <c r="E54" s="187">
        <f t="shared" si="0"/>
        <v>-29.750065819328043</v>
      </c>
      <c r="F54" s="161">
        <f t="shared" si="1"/>
        <v>1.4483093994442553</v>
      </c>
      <c r="H54" s="260"/>
    </row>
    <row r="55" spans="1:8" ht="30" x14ac:dyDescent="0.25">
      <c r="A55" s="160" t="s">
        <v>248</v>
      </c>
      <c r="B55" s="191" t="s">
        <v>249</v>
      </c>
      <c r="C55" s="180">
        <v>2857027.0368300006</v>
      </c>
      <c r="D55" s="142">
        <v>3244191.7264799997</v>
      </c>
      <c r="E55" s="187">
        <f t="shared" si="0"/>
        <v>13.551313468827914</v>
      </c>
      <c r="F55" s="161">
        <f t="shared" si="1"/>
        <v>10.912850319491149</v>
      </c>
      <c r="H55" s="260"/>
    </row>
    <row r="56" spans="1:8" x14ac:dyDescent="0.25">
      <c r="A56" s="160" t="s">
        <v>250</v>
      </c>
      <c r="B56" s="191" t="s">
        <v>251</v>
      </c>
      <c r="C56" s="180">
        <v>5820180.2599999998</v>
      </c>
      <c r="D56" s="142">
        <v>5655429.1577599989</v>
      </c>
      <c r="E56" s="187">
        <f t="shared" si="0"/>
        <v>-2.8306872790912649</v>
      </c>
      <c r="F56" s="161">
        <f t="shared" si="1"/>
        <v>19.0237991754219</v>
      </c>
      <c r="H56" s="260"/>
    </row>
    <row r="57" spans="1:8" ht="30" x14ac:dyDescent="0.25">
      <c r="A57" s="160" t="s">
        <v>307</v>
      </c>
      <c r="B57" s="191" t="s">
        <v>308</v>
      </c>
      <c r="C57" s="180">
        <v>1.5</v>
      </c>
      <c r="D57" s="142">
        <v>7.3983999999999996</v>
      </c>
      <c r="E57" s="187">
        <f t="shared" si="0"/>
        <v>393.22666666666663</v>
      </c>
      <c r="F57" s="161">
        <f t="shared" si="1"/>
        <v>2.4886825012443065E-5</v>
      </c>
      <c r="H57" s="260"/>
    </row>
    <row r="58" spans="1:8" ht="45" x14ac:dyDescent="0.25">
      <c r="A58" s="160" t="s">
        <v>309</v>
      </c>
      <c r="B58" s="191" t="s">
        <v>310</v>
      </c>
      <c r="C58" s="180">
        <v>957.45497</v>
      </c>
      <c r="D58" s="142">
        <v>126.00385</v>
      </c>
      <c r="E58" s="187">
        <f t="shared" si="0"/>
        <v>-86.839710070124767</v>
      </c>
      <c r="F58" s="161">
        <f t="shared" si="1"/>
        <v>4.2385323392140516E-4</v>
      </c>
      <c r="H58" s="260"/>
    </row>
    <row r="59" spans="1:8" x14ac:dyDescent="0.25">
      <c r="A59" s="160" t="s">
        <v>311</v>
      </c>
      <c r="B59" s="191" t="s">
        <v>312</v>
      </c>
      <c r="C59" s="180">
        <v>98.080730000000003</v>
      </c>
      <c r="D59" s="142">
        <v>9.6999999999999993</v>
      </c>
      <c r="E59" s="187">
        <f t="shared" si="0"/>
        <v>-90.110187801416245</v>
      </c>
      <c r="F59" s="161">
        <f t="shared" si="1"/>
        <v>3.2628974186404865E-5</v>
      </c>
      <c r="H59" s="260"/>
    </row>
    <row r="60" spans="1:8" ht="30" x14ac:dyDescent="0.25">
      <c r="A60" s="160" t="s">
        <v>252</v>
      </c>
      <c r="B60" s="191" t="s">
        <v>253</v>
      </c>
      <c r="C60" s="180">
        <v>2581923.8917600014</v>
      </c>
      <c r="D60" s="142">
        <v>2506663.7386200004</v>
      </c>
      <c r="E60" s="187">
        <f t="shared" si="0"/>
        <v>-2.9148865843872329</v>
      </c>
      <c r="F60" s="161">
        <f t="shared" si="1"/>
        <v>8.4319449918999076</v>
      </c>
      <c r="H60" s="260"/>
    </row>
    <row r="61" spans="1:8" ht="30" x14ac:dyDescent="0.25">
      <c r="A61" s="160" t="s">
        <v>254</v>
      </c>
      <c r="B61" s="191" t="s">
        <v>255</v>
      </c>
      <c r="C61" s="180">
        <v>4277354.4950199965</v>
      </c>
      <c r="D61" s="142">
        <v>4910013.178749999</v>
      </c>
      <c r="E61" s="187">
        <f t="shared" si="0"/>
        <v>14.790887322212583</v>
      </c>
      <c r="F61" s="161">
        <f t="shared" si="1"/>
        <v>16.516360130344477</v>
      </c>
      <c r="H61" s="260"/>
    </row>
    <row r="62" spans="1:8" ht="30" x14ac:dyDescent="0.25">
      <c r="A62" s="160" t="s">
        <v>256</v>
      </c>
      <c r="B62" s="191" t="s">
        <v>257</v>
      </c>
      <c r="C62" s="180">
        <v>473275.89869000006</v>
      </c>
      <c r="D62" s="142">
        <v>430646.69247999997</v>
      </c>
      <c r="E62" s="187">
        <f t="shared" si="0"/>
        <v>-9.0072632745498424</v>
      </c>
      <c r="F62" s="161">
        <f t="shared" si="1"/>
        <v>1.4486144136485106</v>
      </c>
      <c r="H62" s="260"/>
    </row>
    <row r="63" spans="1:8" x14ac:dyDescent="0.25">
      <c r="A63" s="160" t="s">
        <v>258</v>
      </c>
      <c r="B63" s="191" t="s">
        <v>259</v>
      </c>
      <c r="C63" s="180">
        <v>16524.66072</v>
      </c>
      <c r="D63" s="142">
        <v>23002.391709999996</v>
      </c>
      <c r="E63" s="187">
        <f t="shared" si="0"/>
        <v>39.200387225862499</v>
      </c>
      <c r="F63" s="161">
        <f t="shared" si="1"/>
        <v>7.7375716013521972E-2</v>
      </c>
      <c r="H63" s="260"/>
    </row>
    <row r="64" spans="1:8" x14ac:dyDescent="0.25">
      <c r="A64" s="160" t="s">
        <v>260</v>
      </c>
      <c r="B64" s="191" t="s">
        <v>261</v>
      </c>
      <c r="C64" s="180">
        <v>47185.301629999987</v>
      </c>
      <c r="D64" s="142">
        <v>59205.043109999999</v>
      </c>
      <c r="E64" s="187">
        <f t="shared" si="0"/>
        <v>25.473486583283744</v>
      </c>
      <c r="F64" s="161">
        <f t="shared" si="1"/>
        <v>0.19915462096300796</v>
      </c>
      <c r="H64" s="260"/>
    </row>
    <row r="65" spans="1:8" ht="30" x14ac:dyDescent="0.25">
      <c r="A65" s="160" t="s">
        <v>333</v>
      </c>
      <c r="B65" s="191" t="s">
        <v>334</v>
      </c>
      <c r="C65" s="180">
        <v>0</v>
      </c>
      <c r="D65" s="142">
        <v>12.878829999999999</v>
      </c>
      <c r="E65" s="187" t="s">
        <v>216</v>
      </c>
      <c r="F65" s="161">
        <f t="shared" si="1"/>
        <v>4.3321959960937788E-5</v>
      </c>
      <c r="H65" s="260"/>
    </row>
    <row r="66" spans="1:8" ht="45" x14ac:dyDescent="0.25">
      <c r="A66" s="160" t="s">
        <v>262</v>
      </c>
      <c r="B66" s="191" t="s">
        <v>263</v>
      </c>
      <c r="C66" s="180">
        <v>53572.836750000002</v>
      </c>
      <c r="D66" s="142">
        <v>55523.350230000004</v>
      </c>
      <c r="E66" s="187">
        <f t="shared" si="0"/>
        <v>3.6408627922806431</v>
      </c>
      <c r="F66" s="161">
        <f t="shared" si="1"/>
        <v>0.18677009911313264</v>
      </c>
      <c r="H66" s="260"/>
    </row>
    <row r="67" spans="1:8" ht="30" x14ac:dyDescent="0.25">
      <c r="A67" s="160" t="s">
        <v>264</v>
      </c>
      <c r="B67" s="191" t="s">
        <v>265</v>
      </c>
      <c r="C67" s="180">
        <v>386.93367000000001</v>
      </c>
      <c r="D67" s="142">
        <v>1307.9600899999998</v>
      </c>
      <c r="E67" s="187">
        <f t="shared" si="0"/>
        <v>238.03212059575992</v>
      </c>
      <c r="F67" s="161">
        <f t="shared" si="1"/>
        <v>4.3997315477791524E-3</v>
      </c>
      <c r="H67" s="260"/>
    </row>
    <row r="68" spans="1:8" x14ac:dyDescent="0.25">
      <c r="A68" s="160" t="s">
        <v>266</v>
      </c>
      <c r="B68" s="191" t="s">
        <v>267</v>
      </c>
      <c r="C68" s="180">
        <v>25395.709999999992</v>
      </c>
      <c r="D68" s="142">
        <v>25165.635960000003</v>
      </c>
      <c r="E68" s="187">
        <f t="shared" si="0"/>
        <v>-0.90595632096912482</v>
      </c>
      <c r="F68" s="161">
        <f t="shared" si="1"/>
        <v>8.4652462486938362E-2</v>
      </c>
      <c r="H68" s="260"/>
    </row>
    <row r="69" spans="1:8" x14ac:dyDescent="0.25">
      <c r="A69" s="160" t="s">
        <v>268</v>
      </c>
      <c r="B69" s="191" t="s">
        <v>269</v>
      </c>
      <c r="C69" s="180">
        <v>396042.09597999987</v>
      </c>
      <c r="D69" s="142">
        <v>379008.31670999975</v>
      </c>
      <c r="E69" s="187">
        <f t="shared" si="0"/>
        <v>-4.3010022022659626</v>
      </c>
      <c r="F69" s="161">
        <f t="shared" si="1"/>
        <v>1.2749126373570456</v>
      </c>
      <c r="H69" s="260"/>
    </row>
    <row r="70" spans="1:8" ht="45" x14ac:dyDescent="0.25">
      <c r="A70" s="160" t="s">
        <v>270</v>
      </c>
      <c r="B70" s="191" t="s">
        <v>271</v>
      </c>
      <c r="C70" s="180">
        <v>237680.89583000008</v>
      </c>
      <c r="D70" s="142">
        <v>306563.27788000007</v>
      </c>
      <c r="E70" s="187">
        <f t="shared" si="0"/>
        <v>28.981034344160207</v>
      </c>
      <c r="F70" s="161">
        <f t="shared" si="1"/>
        <v>1.0312211629325962</v>
      </c>
      <c r="H70" s="260"/>
    </row>
    <row r="71" spans="1:8" x14ac:dyDescent="0.25">
      <c r="A71" s="160" t="s">
        <v>272</v>
      </c>
      <c r="B71" s="191" t="s">
        <v>273</v>
      </c>
      <c r="C71" s="180">
        <v>3599.5159000000003</v>
      </c>
      <c r="D71" s="142">
        <v>79088.416000000012</v>
      </c>
      <c r="E71" s="187">
        <f t="shared" ref="E71:E89" si="2">D71/C71*100-100</f>
        <v>2097.195906260617</v>
      </c>
      <c r="F71" s="161">
        <f t="shared" ref="F71:F89" si="3">D71/D$89*100</f>
        <v>0.26603854475336597</v>
      </c>
      <c r="H71" s="260"/>
    </row>
    <row r="72" spans="1:8" x14ac:dyDescent="0.25">
      <c r="A72" s="160" t="s">
        <v>274</v>
      </c>
      <c r="B72" s="191" t="s">
        <v>275</v>
      </c>
      <c r="C72" s="180">
        <v>23015.185440000001</v>
      </c>
      <c r="D72" s="142">
        <v>36516.596400000031</v>
      </c>
      <c r="E72" s="187">
        <f t="shared" si="2"/>
        <v>58.663055291028883</v>
      </c>
      <c r="F72" s="161">
        <f t="shared" si="3"/>
        <v>0.12283495683618204</v>
      </c>
      <c r="H72" s="260"/>
    </row>
    <row r="73" spans="1:8" x14ac:dyDescent="0.25">
      <c r="A73" s="160" t="s">
        <v>276</v>
      </c>
      <c r="B73" s="191" t="s">
        <v>32</v>
      </c>
      <c r="C73" s="180">
        <v>26352.015600000006</v>
      </c>
      <c r="D73" s="142">
        <v>101333.83154</v>
      </c>
      <c r="E73" s="187">
        <f t="shared" si="2"/>
        <v>284.53920594977171</v>
      </c>
      <c r="F73" s="161">
        <f t="shared" si="3"/>
        <v>0.34086793541527416</v>
      </c>
      <c r="H73" s="260"/>
    </row>
    <row r="74" spans="1:8" x14ac:dyDescent="0.25">
      <c r="A74" s="160" t="s">
        <v>277</v>
      </c>
      <c r="B74" s="191" t="s">
        <v>53</v>
      </c>
      <c r="C74" s="180">
        <v>21888.803200000002</v>
      </c>
      <c r="D74" s="142">
        <v>11820.77873</v>
      </c>
      <c r="E74" s="187">
        <f t="shared" si="2"/>
        <v>-45.996230940575145</v>
      </c>
      <c r="F74" s="161">
        <f t="shared" si="3"/>
        <v>3.9762874643749863E-2</v>
      </c>
      <c r="H74" s="260"/>
    </row>
    <row r="75" spans="1:8" ht="30" x14ac:dyDescent="0.25">
      <c r="A75" s="160" t="s">
        <v>281</v>
      </c>
      <c r="B75" s="191" t="s">
        <v>282</v>
      </c>
      <c r="C75" s="180">
        <v>927060.08772999991</v>
      </c>
      <c r="D75" s="142">
        <v>593514.57721000013</v>
      </c>
      <c r="E75" s="187">
        <f t="shared" si="2"/>
        <v>-35.978844838064333</v>
      </c>
      <c r="F75" s="161">
        <f t="shared" si="3"/>
        <v>1.9964713215505248</v>
      </c>
      <c r="H75" s="260"/>
    </row>
    <row r="76" spans="1:8" x14ac:dyDescent="0.25">
      <c r="A76" s="160" t="s">
        <v>283</v>
      </c>
      <c r="B76" s="191" t="s">
        <v>284</v>
      </c>
      <c r="C76" s="180">
        <v>144190.14777000001</v>
      </c>
      <c r="D76" s="142">
        <v>129124.92475000009</v>
      </c>
      <c r="E76" s="187">
        <f t="shared" si="2"/>
        <v>-10.44816393699152</v>
      </c>
      <c r="F76" s="161">
        <f t="shared" si="3"/>
        <v>0.43435194190610554</v>
      </c>
      <c r="H76" s="260"/>
    </row>
    <row r="77" spans="1:8" ht="30" x14ac:dyDescent="0.25">
      <c r="A77" s="160" t="s">
        <v>285</v>
      </c>
      <c r="B77" s="191" t="s">
        <v>286</v>
      </c>
      <c r="C77" s="180">
        <v>841831.31076999998</v>
      </c>
      <c r="D77" s="142">
        <v>747897.33039999998</v>
      </c>
      <c r="E77" s="187">
        <f t="shared" si="2"/>
        <v>-11.158290166717748</v>
      </c>
      <c r="F77" s="161">
        <f t="shared" si="3"/>
        <v>2.5157858440930627</v>
      </c>
      <c r="H77" s="260"/>
    </row>
    <row r="78" spans="1:8" ht="60" x14ac:dyDescent="0.25">
      <c r="A78" s="160" t="s">
        <v>287</v>
      </c>
      <c r="B78" s="191" t="s">
        <v>288</v>
      </c>
      <c r="C78" s="180">
        <v>14816.56638</v>
      </c>
      <c r="D78" s="142">
        <v>16306.52493</v>
      </c>
      <c r="E78" s="187">
        <f t="shared" si="2"/>
        <v>10.056031281385174</v>
      </c>
      <c r="F78" s="161">
        <f t="shared" si="3"/>
        <v>5.4852080516591475E-2</v>
      </c>
      <c r="H78" s="260"/>
    </row>
    <row r="79" spans="1:8" ht="30" x14ac:dyDescent="0.25">
      <c r="A79" s="160" t="s">
        <v>289</v>
      </c>
      <c r="B79" s="191" t="s">
        <v>290</v>
      </c>
      <c r="C79" s="180">
        <v>84494.349349999989</v>
      </c>
      <c r="D79" s="142">
        <v>21426.600899999998</v>
      </c>
      <c r="E79" s="187">
        <f t="shared" si="2"/>
        <v>-74.641380086560787</v>
      </c>
      <c r="F79" s="161">
        <f t="shared" si="3"/>
        <v>7.207505233695867E-2</v>
      </c>
      <c r="H79" s="260"/>
    </row>
    <row r="80" spans="1:8" x14ac:dyDescent="0.25">
      <c r="A80" s="160" t="s">
        <v>315</v>
      </c>
      <c r="B80" s="191" t="s">
        <v>316</v>
      </c>
      <c r="C80" s="180">
        <v>3269.2155000000002</v>
      </c>
      <c r="D80" s="142">
        <v>712518.42433000007</v>
      </c>
      <c r="E80" s="187">
        <f t="shared" si="2"/>
        <v>21694.783009257113</v>
      </c>
      <c r="F80" s="161">
        <f t="shared" si="3"/>
        <v>2.3967778633815917</v>
      </c>
      <c r="H80" s="260"/>
    </row>
    <row r="81" spans="1:8" ht="45" x14ac:dyDescent="0.25">
      <c r="A81" s="160" t="s">
        <v>291</v>
      </c>
      <c r="B81" s="191" t="s">
        <v>292</v>
      </c>
      <c r="C81" s="180">
        <v>58757.451379999977</v>
      </c>
      <c r="D81" s="142">
        <v>145618.12044</v>
      </c>
      <c r="E81" s="187">
        <f t="shared" si="2"/>
        <v>147.82919786334691</v>
      </c>
      <c r="F81" s="161">
        <f t="shared" si="3"/>
        <v>0.4898319477226345</v>
      </c>
      <c r="H81" s="260"/>
    </row>
    <row r="82" spans="1:8" x14ac:dyDescent="0.25">
      <c r="A82" s="160" t="s">
        <v>335</v>
      </c>
      <c r="B82" s="191" t="s">
        <v>336</v>
      </c>
      <c r="C82" s="180">
        <v>557.02280000000007</v>
      </c>
      <c r="D82" s="142">
        <v>1126.7663100000002</v>
      </c>
      <c r="E82" s="187">
        <f t="shared" si="2"/>
        <v>102.28369646628468</v>
      </c>
      <c r="F82" s="161">
        <f t="shared" si="3"/>
        <v>3.7902297776392442E-3</v>
      </c>
      <c r="H82" s="260"/>
    </row>
    <row r="83" spans="1:8" ht="30" x14ac:dyDescent="0.25">
      <c r="A83" s="160" t="s">
        <v>293</v>
      </c>
      <c r="B83" s="191" t="s">
        <v>294</v>
      </c>
      <c r="C83" s="180">
        <v>548848.86440000008</v>
      </c>
      <c r="D83" s="142">
        <v>620587.55177000002</v>
      </c>
      <c r="E83" s="187">
        <f t="shared" si="2"/>
        <v>13.070754450485083</v>
      </c>
      <c r="F83" s="161">
        <f t="shared" si="3"/>
        <v>2.0875397120729406</v>
      </c>
      <c r="H83" s="260"/>
    </row>
    <row r="84" spans="1:8" x14ac:dyDescent="0.25">
      <c r="A84" s="160" t="s">
        <v>317</v>
      </c>
      <c r="B84" s="191" t="s">
        <v>318</v>
      </c>
      <c r="C84" s="180">
        <v>1692.9860399999998</v>
      </c>
      <c r="D84" s="142">
        <v>406.84699000000001</v>
      </c>
      <c r="E84" s="187">
        <f t="shared" si="2"/>
        <v>-75.968674260302819</v>
      </c>
      <c r="F84" s="161">
        <f t="shared" si="3"/>
        <v>1.3685566942810844E-3</v>
      </c>
      <c r="H84" s="260"/>
    </row>
    <row r="85" spans="1:8" ht="60" x14ac:dyDescent="0.25">
      <c r="A85" s="160" t="s">
        <v>295</v>
      </c>
      <c r="B85" s="191" t="s">
        <v>296</v>
      </c>
      <c r="C85" s="180">
        <v>13224.805079999998</v>
      </c>
      <c r="D85" s="142">
        <v>12882.302</v>
      </c>
      <c r="E85" s="187">
        <f t="shared" si="2"/>
        <v>-2.5898535209261269</v>
      </c>
      <c r="F85" s="161">
        <f t="shared" si="3"/>
        <v>4.3333639115409453E-2</v>
      </c>
      <c r="H85" s="260"/>
    </row>
    <row r="86" spans="1:8" ht="30" x14ac:dyDescent="0.25">
      <c r="A86" s="160" t="s">
        <v>297</v>
      </c>
      <c r="B86" s="191" t="s">
        <v>298</v>
      </c>
      <c r="C86" s="180">
        <v>181050.29140999998</v>
      </c>
      <c r="D86" s="142">
        <v>414484.31087999995</v>
      </c>
      <c r="E86" s="187">
        <f t="shared" si="2"/>
        <v>128.93324702879028</v>
      </c>
      <c r="F86" s="161">
        <f t="shared" si="3"/>
        <v>1.3942472041621987</v>
      </c>
      <c r="H86" s="260"/>
    </row>
    <row r="87" spans="1:8" x14ac:dyDescent="0.25">
      <c r="A87" s="160" t="s">
        <v>299</v>
      </c>
      <c r="B87" s="191" t="s">
        <v>300</v>
      </c>
      <c r="C87" s="180">
        <v>4255.4255200000007</v>
      </c>
      <c r="D87" s="142">
        <v>74452.095730000001</v>
      </c>
      <c r="E87" s="187">
        <f t="shared" si="2"/>
        <v>1649.5805150409492</v>
      </c>
      <c r="F87" s="161">
        <f t="shared" si="3"/>
        <v>0.25044283605133133</v>
      </c>
      <c r="H87" s="260"/>
    </row>
    <row r="88" spans="1:8" x14ac:dyDescent="0.25">
      <c r="A88" s="160" t="s">
        <v>301</v>
      </c>
      <c r="B88" s="201" t="s">
        <v>302</v>
      </c>
      <c r="C88" s="186">
        <v>117202.98007999999</v>
      </c>
      <c r="D88" s="276">
        <v>88249.71908000001</v>
      </c>
      <c r="E88" s="187">
        <f t="shared" si="2"/>
        <v>-24.703519467028201</v>
      </c>
      <c r="F88" s="161">
        <f t="shared" si="3"/>
        <v>0.29685544389884549</v>
      </c>
      <c r="H88" s="260"/>
    </row>
    <row r="89" spans="1:8" s="176" customFormat="1" x14ac:dyDescent="0.25">
      <c r="A89" s="240"/>
      <c r="B89" s="272" t="s">
        <v>35</v>
      </c>
      <c r="C89" s="278">
        <v>27183115.356580008</v>
      </c>
      <c r="D89" s="279">
        <v>29728179.453590013</v>
      </c>
      <c r="E89" s="280">
        <f t="shared" si="2"/>
        <v>9.3626652560775909</v>
      </c>
      <c r="F89" s="181">
        <f t="shared" si="3"/>
        <v>100</v>
      </c>
      <c r="G89"/>
      <c r="H89" s="260"/>
    </row>
  </sheetData>
  <mergeCells count="5">
    <mergeCell ref="A1:F1"/>
    <mergeCell ref="C4:D4"/>
    <mergeCell ref="E4:E5"/>
    <mergeCell ref="F4:F5"/>
    <mergeCell ref="A2:F2"/>
  </mergeCells>
  <conditionalFormatting sqref="C4:C5">
    <cfRule type="top10" dxfId="70" priority="4" rank="10"/>
    <cfRule type="top10" dxfId="69" priority="8" rank="10"/>
  </conditionalFormatting>
  <conditionalFormatting sqref="C5">
    <cfRule type="top10" dxfId="68" priority="1" rank="10"/>
    <cfRule type="top10" dxfId="67" priority="5" rank="10"/>
  </conditionalFormatting>
  <conditionalFormatting sqref="C4:D4">
    <cfRule type="top10" dxfId="66" priority="2" rank="10"/>
    <cfRule type="top10" dxfId="65" priority="3" rank="10"/>
    <cfRule type="top10" dxfId="64" priority="6" rank="10"/>
    <cfRule type="top10" dxfId="63" priority="7" rank="10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3"/>
  <sheetViews>
    <sheetView topLeftCell="C1" workbookViewId="0">
      <selection activeCell="G1" sqref="G1"/>
    </sheetView>
  </sheetViews>
  <sheetFormatPr defaultRowHeight="15" x14ac:dyDescent="0.25"/>
  <cols>
    <col min="1" max="1" width="8" bestFit="1" customWidth="1"/>
    <col min="2" max="2" width="72.140625" style="165" customWidth="1"/>
    <col min="3" max="3" width="15.7109375" bestFit="1" customWidth="1"/>
    <col min="4" max="4" width="15.7109375" customWidth="1"/>
    <col min="5" max="5" width="17.85546875" style="178" customWidth="1"/>
    <col min="7" max="7" width="12" bestFit="1" customWidth="1"/>
  </cols>
  <sheetData>
    <row r="1" spans="1:8" x14ac:dyDescent="0.25">
      <c r="A1" s="349" t="s">
        <v>106</v>
      </c>
      <c r="B1" s="349"/>
      <c r="C1" s="349"/>
      <c r="D1" s="349"/>
      <c r="E1" s="349"/>
      <c r="F1" s="349"/>
    </row>
    <row r="2" spans="1:8" x14ac:dyDescent="0.25">
      <c r="A2" s="352" t="s">
        <v>160</v>
      </c>
      <c r="B2" s="353"/>
      <c r="C2" s="353"/>
      <c r="D2" s="353"/>
      <c r="E2" s="353"/>
      <c r="F2" s="354"/>
    </row>
    <row r="3" spans="1:8" x14ac:dyDescent="0.25">
      <c r="A3" s="198"/>
      <c r="B3" s="197"/>
      <c r="C3" s="197" t="s">
        <v>121</v>
      </c>
      <c r="D3" s="199"/>
      <c r="E3" s="199"/>
      <c r="F3" s="200"/>
    </row>
    <row r="4" spans="1:8" ht="15" customHeight="1" x14ac:dyDescent="0.25">
      <c r="A4" s="162"/>
      <c r="B4" s="164"/>
      <c r="C4" s="345" t="s">
        <v>92</v>
      </c>
      <c r="D4" s="345"/>
      <c r="E4" s="346" t="s">
        <v>162</v>
      </c>
      <c r="F4" s="347" t="s">
        <v>163</v>
      </c>
    </row>
    <row r="5" spans="1:8" ht="30" x14ac:dyDescent="0.25">
      <c r="A5" s="184" t="s">
        <v>100</v>
      </c>
      <c r="B5" s="179" t="s">
        <v>101</v>
      </c>
      <c r="C5" s="282" t="s">
        <v>161</v>
      </c>
      <c r="D5" s="282" t="s">
        <v>143</v>
      </c>
      <c r="E5" s="356"/>
      <c r="F5" s="347"/>
    </row>
    <row r="6" spans="1:8" x14ac:dyDescent="0.25">
      <c r="A6" s="180" t="s">
        <v>166</v>
      </c>
      <c r="B6" s="106" t="s">
        <v>167</v>
      </c>
      <c r="C6" s="106">
        <v>67139.476999999999</v>
      </c>
      <c r="D6" s="106">
        <v>28.23</v>
      </c>
      <c r="E6" s="182">
        <f>D6/C6*100-100</f>
        <v>-99.95795320240579</v>
      </c>
      <c r="F6" s="161">
        <f>D6/D$100*100</f>
        <v>4.4859895234185598E-6</v>
      </c>
      <c r="H6" s="260"/>
    </row>
    <row r="7" spans="1:8" x14ac:dyDescent="0.25">
      <c r="A7" s="180" t="s">
        <v>321</v>
      </c>
      <c r="B7" s="106" t="s">
        <v>322</v>
      </c>
      <c r="C7" s="106">
        <v>523185.10766717448</v>
      </c>
      <c r="D7" s="106">
        <v>530417.96796862816</v>
      </c>
      <c r="E7" s="182">
        <f t="shared" ref="E7:E70" si="0">D7/C7*100-100</f>
        <v>1.3824667780977649</v>
      </c>
      <c r="F7" s="161">
        <f t="shared" ref="F7:F70" si="1">D7/D$100*100</f>
        <v>8.428797192136829E-2</v>
      </c>
      <c r="H7" s="260"/>
    </row>
    <row r="8" spans="1:8" x14ac:dyDescent="0.25">
      <c r="A8" s="180" t="s">
        <v>168</v>
      </c>
      <c r="B8" s="106" t="s">
        <v>169</v>
      </c>
      <c r="C8" s="106">
        <v>815288.9643303036</v>
      </c>
      <c r="D8" s="106">
        <v>364505.016063202</v>
      </c>
      <c r="E8" s="182">
        <f t="shared" si="0"/>
        <v>-55.29130995136007</v>
      </c>
      <c r="F8" s="161">
        <f t="shared" si="1"/>
        <v>5.7922978508432088E-2</v>
      </c>
      <c r="H8" s="260"/>
    </row>
    <row r="9" spans="1:8" x14ac:dyDescent="0.25">
      <c r="A9" s="180" t="s">
        <v>170</v>
      </c>
      <c r="B9" s="106" t="s">
        <v>171</v>
      </c>
      <c r="C9" s="106">
        <v>30101.001622558601</v>
      </c>
      <c r="D9" s="106">
        <v>26029.274151367201</v>
      </c>
      <c r="E9" s="182">
        <f t="shared" si="0"/>
        <v>-13.526883664030393</v>
      </c>
      <c r="F9" s="161">
        <f t="shared" si="1"/>
        <v>4.1362752796749117E-3</v>
      </c>
      <c r="H9" s="260"/>
    </row>
    <row r="10" spans="1:8" x14ac:dyDescent="0.25">
      <c r="A10" s="180" t="s">
        <v>323</v>
      </c>
      <c r="B10" s="106" t="s">
        <v>324</v>
      </c>
      <c r="C10" s="106">
        <v>29346.573920410141</v>
      </c>
      <c r="D10" s="106">
        <v>19086.794735961921</v>
      </c>
      <c r="E10" s="182">
        <f t="shared" si="0"/>
        <v>-34.960739240885232</v>
      </c>
      <c r="F10" s="161">
        <f t="shared" si="1"/>
        <v>3.0330556578521319E-3</v>
      </c>
      <c r="H10" s="260"/>
    </row>
    <row r="11" spans="1:8" x14ac:dyDescent="0.25">
      <c r="A11" s="180" t="s">
        <v>172</v>
      </c>
      <c r="B11" s="106" t="s">
        <v>173</v>
      </c>
      <c r="C11" s="106">
        <v>11216150.110342959</v>
      </c>
      <c r="D11" s="106">
        <v>15073696.60926879</v>
      </c>
      <c r="E11" s="182">
        <f t="shared" si="0"/>
        <v>34.392785946833925</v>
      </c>
      <c r="F11" s="161">
        <f t="shared" si="1"/>
        <v>2.3953398890672917</v>
      </c>
      <c r="H11" s="260"/>
    </row>
    <row r="12" spans="1:8" x14ac:dyDescent="0.25">
      <c r="A12" s="180" t="s">
        <v>174</v>
      </c>
      <c r="B12" s="106" t="s">
        <v>175</v>
      </c>
      <c r="C12" s="106">
        <v>5194921.6532866312</v>
      </c>
      <c r="D12" s="106">
        <v>6294422.4946735641</v>
      </c>
      <c r="E12" s="182">
        <f t="shared" si="0"/>
        <v>21.164916716141818</v>
      </c>
      <c r="F12" s="161">
        <f t="shared" si="1"/>
        <v>1.0002378096732454</v>
      </c>
      <c r="H12" s="260"/>
    </row>
    <row r="13" spans="1:8" x14ac:dyDescent="0.25">
      <c r="A13" s="180" t="s">
        <v>176</v>
      </c>
      <c r="B13" s="106" t="s">
        <v>177</v>
      </c>
      <c r="C13" s="106">
        <v>4117250.1110980222</v>
      </c>
      <c r="D13" s="106">
        <v>4073104.5385869737</v>
      </c>
      <c r="E13" s="182">
        <f t="shared" si="0"/>
        <v>-1.0722101237438721</v>
      </c>
      <c r="F13" s="161">
        <f t="shared" si="1"/>
        <v>0.647251303148769</v>
      </c>
      <c r="H13" s="260"/>
    </row>
    <row r="14" spans="1:8" x14ac:dyDescent="0.25">
      <c r="A14" s="180" t="s">
        <v>178</v>
      </c>
      <c r="B14" s="106" t="s">
        <v>41</v>
      </c>
      <c r="C14" s="106">
        <v>33695993.036496505</v>
      </c>
      <c r="D14" s="106">
        <v>34837764.207661279</v>
      </c>
      <c r="E14" s="182">
        <f t="shared" si="0"/>
        <v>3.388447908118053</v>
      </c>
      <c r="F14" s="161">
        <f t="shared" si="1"/>
        <v>5.5360200231985317</v>
      </c>
      <c r="H14" s="260"/>
    </row>
    <row r="15" spans="1:8" x14ac:dyDescent="0.25">
      <c r="A15" s="180" t="s">
        <v>179</v>
      </c>
      <c r="B15" s="106" t="s">
        <v>180</v>
      </c>
      <c r="C15" s="106">
        <v>1323225.2941615598</v>
      </c>
      <c r="D15" s="106">
        <v>1479860.9985415495</v>
      </c>
      <c r="E15" s="182">
        <f t="shared" si="0"/>
        <v>11.837417639392939</v>
      </c>
      <c r="F15" s="161">
        <f t="shared" si="1"/>
        <v>0.23516262612728014</v>
      </c>
      <c r="H15" s="260"/>
    </row>
    <row r="16" spans="1:8" x14ac:dyDescent="0.25">
      <c r="A16" s="180" t="s">
        <v>181</v>
      </c>
      <c r="B16" s="106" t="s">
        <v>182</v>
      </c>
      <c r="C16" s="106">
        <v>2931738.7474649041</v>
      </c>
      <c r="D16" s="106">
        <v>3746684.0921719526</v>
      </c>
      <c r="E16" s="182">
        <f t="shared" si="0"/>
        <v>27.797338538835973</v>
      </c>
      <c r="F16" s="161">
        <f t="shared" si="1"/>
        <v>0.59538028994128078</v>
      </c>
      <c r="H16" s="260"/>
    </row>
    <row r="17" spans="1:8" x14ac:dyDescent="0.25">
      <c r="A17" s="180" t="s">
        <v>183</v>
      </c>
      <c r="B17" s="106" t="s">
        <v>184</v>
      </c>
      <c r="C17" s="106">
        <v>296828.52249683358</v>
      </c>
      <c r="D17" s="106">
        <v>305981.91948588536</v>
      </c>
      <c r="E17" s="182">
        <f t="shared" si="0"/>
        <v>3.0837322882774458</v>
      </c>
      <c r="F17" s="161">
        <f t="shared" si="1"/>
        <v>4.8623155691434036E-2</v>
      </c>
      <c r="H17" s="260"/>
    </row>
    <row r="18" spans="1:8" x14ac:dyDescent="0.25">
      <c r="A18" s="180" t="s">
        <v>185</v>
      </c>
      <c r="B18" s="106" t="s">
        <v>186</v>
      </c>
      <c r="C18" s="106">
        <v>60071.609616302478</v>
      </c>
      <c r="D18" s="106">
        <v>72390.848854904194</v>
      </c>
      <c r="E18" s="182">
        <f t="shared" si="0"/>
        <v>20.507589720483324</v>
      </c>
      <c r="F18" s="161">
        <f t="shared" si="1"/>
        <v>1.150352779151529E-2</v>
      </c>
      <c r="H18" s="260"/>
    </row>
    <row r="19" spans="1:8" x14ac:dyDescent="0.25">
      <c r="A19" s="180" t="s">
        <v>187</v>
      </c>
      <c r="B19" s="106" t="s">
        <v>188</v>
      </c>
      <c r="C19" s="106">
        <v>2543211.9214813202</v>
      </c>
      <c r="D19" s="106">
        <v>1983582.8316707299</v>
      </c>
      <c r="E19" s="182">
        <f t="shared" si="0"/>
        <v>-22.004815449458434</v>
      </c>
      <c r="F19" s="161">
        <f t="shared" si="1"/>
        <v>0.31520835287664944</v>
      </c>
      <c r="H19" s="260"/>
    </row>
    <row r="20" spans="1:8" x14ac:dyDescent="0.25">
      <c r="A20" s="180" t="s">
        <v>325</v>
      </c>
      <c r="B20" s="106" t="s">
        <v>326</v>
      </c>
      <c r="C20" s="106">
        <v>4367.4712499999996</v>
      </c>
      <c r="D20" s="106">
        <v>4696.342140625</v>
      </c>
      <c r="E20" s="182">
        <f t="shared" si="0"/>
        <v>7.5300069948943644</v>
      </c>
      <c r="F20" s="161">
        <f t="shared" si="1"/>
        <v>7.4628911233555928E-4</v>
      </c>
      <c r="H20" s="260"/>
    </row>
    <row r="21" spans="1:8" x14ac:dyDescent="0.25">
      <c r="A21" s="180" t="s">
        <v>189</v>
      </c>
      <c r="B21" s="106" t="s">
        <v>190</v>
      </c>
      <c r="C21" s="106">
        <v>2378997.2811723864</v>
      </c>
      <c r="D21" s="106">
        <v>3391758.5742781051</v>
      </c>
      <c r="E21" s="182">
        <f t="shared" si="0"/>
        <v>42.570931086000371</v>
      </c>
      <c r="F21" s="161">
        <f t="shared" si="1"/>
        <v>0.53897957598925428</v>
      </c>
      <c r="H21" s="260"/>
    </row>
    <row r="22" spans="1:8" x14ac:dyDescent="0.25">
      <c r="A22" s="180" t="s">
        <v>303</v>
      </c>
      <c r="B22" s="106" t="s">
        <v>304</v>
      </c>
      <c r="C22" s="106">
        <v>1216597.1170178084</v>
      </c>
      <c r="D22" s="106">
        <v>990867.47702751157</v>
      </c>
      <c r="E22" s="182">
        <f t="shared" si="0"/>
        <v>-18.554181728098953</v>
      </c>
      <c r="F22" s="161">
        <f t="shared" si="1"/>
        <v>0.15745735462421526</v>
      </c>
      <c r="H22" s="260"/>
    </row>
    <row r="23" spans="1:8" x14ac:dyDescent="0.25">
      <c r="A23" s="180" t="s">
        <v>191</v>
      </c>
      <c r="B23" s="106" t="s">
        <v>192</v>
      </c>
      <c r="C23" s="106">
        <v>4045064.8968807845</v>
      </c>
      <c r="D23" s="106">
        <v>3978118.8723765905</v>
      </c>
      <c r="E23" s="182">
        <f t="shared" si="0"/>
        <v>-1.6550049556885256</v>
      </c>
      <c r="F23" s="161">
        <f t="shared" si="1"/>
        <v>0.63215726476780154</v>
      </c>
      <c r="H23" s="260"/>
    </row>
    <row r="24" spans="1:8" x14ac:dyDescent="0.25">
      <c r="A24" s="180" t="s">
        <v>193</v>
      </c>
      <c r="B24" s="106" t="s">
        <v>194</v>
      </c>
      <c r="C24" s="106">
        <v>798211.15724159242</v>
      </c>
      <c r="D24" s="106">
        <v>720720.77148226101</v>
      </c>
      <c r="E24" s="182">
        <f t="shared" si="0"/>
        <v>-9.7080058398479139</v>
      </c>
      <c r="F24" s="161">
        <f t="shared" si="1"/>
        <v>0.11452872228762184</v>
      </c>
      <c r="H24" s="260"/>
    </row>
    <row r="25" spans="1:8" x14ac:dyDescent="0.25">
      <c r="A25" s="180" t="s">
        <v>195</v>
      </c>
      <c r="B25" s="106" t="s">
        <v>196</v>
      </c>
      <c r="C25" s="106">
        <v>4152530.6125980308</v>
      </c>
      <c r="D25" s="106">
        <v>5179724.2261366472</v>
      </c>
      <c r="E25" s="182">
        <f t="shared" si="0"/>
        <v>24.73656932045958</v>
      </c>
      <c r="F25" s="161">
        <f t="shared" si="1"/>
        <v>0.82310267845009921</v>
      </c>
      <c r="H25" s="260"/>
    </row>
    <row r="26" spans="1:8" x14ac:dyDescent="0.25">
      <c r="A26" s="180" t="s">
        <v>197</v>
      </c>
      <c r="B26" s="106" t="s">
        <v>198</v>
      </c>
      <c r="C26" s="106">
        <v>155291.82107029721</v>
      </c>
      <c r="D26" s="106">
        <v>235144.81062615971</v>
      </c>
      <c r="E26" s="182">
        <f t="shared" si="0"/>
        <v>51.421246145162286</v>
      </c>
      <c r="F26" s="161">
        <f t="shared" si="1"/>
        <v>3.7366530533304763E-2</v>
      </c>
      <c r="H26" s="260"/>
    </row>
    <row r="27" spans="1:8" x14ac:dyDescent="0.25">
      <c r="A27" s="180" t="s">
        <v>199</v>
      </c>
      <c r="B27" s="106" t="s">
        <v>200</v>
      </c>
      <c r="C27" s="106">
        <v>13963512.686749903</v>
      </c>
      <c r="D27" s="106">
        <v>13643990.348428262</v>
      </c>
      <c r="E27" s="182">
        <f t="shared" si="0"/>
        <v>-2.288266179790412</v>
      </c>
      <c r="F27" s="161">
        <f t="shared" si="1"/>
        <v>2.1681472816391474</v>
      </c>
      <c r="H27" s="260"/>
    </row>
    <row r="28" spans="1:8" x14ac:dyDescent="0.25">
      <c r="A28" s="180" t="s">
        <v>327</v>
      </c>
      <c r="B28" s="106" t="s">
        <v>328</v>
      </c>
      <c r="C28" s="106">
        <v>1866480.9628127397</v>
      </c>
      <c r="D28" s="106">
        <v>2523316.3091259203</v>
      </c>
      <c r="E28" s="182">
        <f t="shared" si="0"/>
        <v>35.191108797774518</v>
      </c>
      <c r="F28" s="161">
        <f t="shared" si="1"/>
        <v>0.40097663928480565</v>
      </c>
      <c r="H28" s="260"/>
    </row>
    <row r="29" spans="1:8" x14ac:dyDescent="0.25">
      <c r="A29" s="180" t="s">
        <v>201</v>
      </c>
      <c r="B29" s="106" t="s">
        <v>202</v>
      </c>
      <c r="C29" s="106">
        <v>4916127.5426895712</v>
      </c>
      <c r="D29" s="106">
        <v>6095614.8505401518</v>
      </c>
      <c r="E29" s="182">
        <f t="shared" si="0"/>
        <v>23.992203164145181</v>
      </c>
      <c r="F29" s="161">
        <f t="shared" si="1"/>
        <v>0.96864556706757732</v>
      </c>
      <c r="H29" s="260"/>
    </row>
    <row r="30" spans="1:8" x14ac:dyDescent="0.25">
      <c r="A30" s="180" t="s">
        <v>203</v>
      </c>
      <c r="B30" s="106" t="s">
        <v>204</v>
      </c>
      <c r="C30" s="106">
        <v>1361560.4901202247</v>
      </c>
      <c r="D30" s="106">
        <v>1715298.8290708004</v>
      </c>
      <c r="E30" s="182">
        <f t="shared" si="0"/>
        <v>25.980361615762007</v>
      </c>
      <c r="F30" s="161">
        <f t="shared" si="1"/>
        <v>0.27257572004051478</v>
      </c>
      <c r="H30" s="260"/>
    </row>
    <row r="31" spans="1:8" x14ac:dyDescent="0.25">
      <c r="A31" s="180" t="s">
        <v>205</v>
      </c>
      <c r="B31" s="106" t="s">
        <v>206</v>
      </c>
      <c r="C31" s="106">
        <v>171602633.69820324</v>
      </c>
      <c r="D31" s="106">
        <v>175192373.9219428</v>
      </c>
      <c r="E31" s="182">
        <f t="shared" si="0"/>
        <v>2.0918911011895318</v>
      </c>
      <c r="F31" s="161">
        <f t="shared" si="1"/>
        <v>27.839573290707126</v>
      </c>
      <c r="H31" s="260"/>
    </row>
    <row r="32" spans="1:8" x14ac:dyDescent="0.25">
      <c r="A32" s="180" t="s">
        <v>305</v>
      </c>
      <c r="B32" s="106" t="s">
        <v>306</v>
      </c>
      <c r="C32" s="106">
        <v>2759045.8936070087</v>
      </c>
      <c r="D32" s="106">
        <v>2863752.6341718622</v>
      </c>
      <c r="E32" s="182">
        <f t="shared" si="0"/>
        <v>3.7950343924133136</v>
      </c>
      <c r="F32" s="161">
        <f t="shared" si="1"/>
        <v>0.4550748960169067</v>
      </c>
      <c r="H32" s="260"/>
    </row>
    <row r="33" spans="1:8" x14ac:dyDescent="0.25">
      <c r="A33" s="180" t="s">
        <v>207</v>
      </c>
      <c r="B33" s="106" t="s">
        <v>208</v>
      </c>
      <c r="C33" s="106">
        <v>5376514.2032949105</v>
      </c>
      <c r="D33" s="106">
        <v>5523620.8949918645</v>
      </c>
      <c r="E33" s="182">
        <f t="shared" si="0"/>
        <v>2.7360978904659419</v>
      </c>
      <c r="F33" s="161">
        <f t="shared" si="1"/>
        <v>0.87775081354124518</v>
      </c>
      <c r="H33" s="260"/>
    </row>
    <row r="34" spans="1:8" x14ac:dyDescent="0.25">
      <c r="A34" s="180" t="s">
        <v>209</v>
      </c>
      <c r="B34" s="106" t="s">
        <v>43</v>
      </c>
      <c r="C34" s="106">
        <v>21081275.166135814</v>
      </c>
      <c r="D34" s="106">
        <v>20487734.897444788</v>
      </c>
      <c r="E34" s="182">
        <f t="shared" si="0"/>
        <v>-2.8154856099239538</v>
      </c>
      <c r="F34" s="161">
        <f t="shared" si="1"/>
        <v>3.2556770849633065</v>
      </c>
      <c r="H34" s="260"/>
    </row>
    <row r="35" spans="1:8" x14ac:dyDescent="0.25">
      <c r="A35" s="180" t="s">
        <v>337</v>
      </c>
      <c r="B35" s="106" t="s">
        <v>47</v>
      </c>
      <c r="C35" s="106">
        <v>543077.27260269143</v>
      </c>
      <c r="D35" s="106">
        <v>79164.640032409676</v>
      </c>
      <c r="E35" s="182">
        <f t="shared" si="0"/>
        <v>-85.422951018919633</v>
      </c>
      <c r="F35" s="161">
        <f t="shared" si="1"/>
        <v>1.2579941403138197E-2</v>
      </c>
      <c r="H35" s="260"/>
    </row>
    <row r="36" spans="1:8" x14ac:dyDescent="0.25">
      <c r="A36" s="180" t="s">
        <v>210</v>
      </c>
      <c r="B36" s="106" t="s">
        <v>211</v>
      </c>
      <c r="C36" s="106">
        <v>4852098.8631926272</v>
      </c>
      <c r="D36" s="106">
        <v>4875793.9896656759</v>
      </c>
      <c r="E36" s="182">
        <f t="shared" si="0"/>
        <v>0.48834797355010551</v>
      </c>
      <c r="F36" s="161">
        <f t="shared" si="1"/>
        <v>0.77480555281570673</v>
      </c>
      <c r="H36" s="260"/>
    </row>
    <row r="37" spans="1:8" x14ac:dyDescent="0.25">
      <c r="A37" s="180" t="s">
        <v>212</v>
      </c>
      <c r="B37" s="106" t="s">
        <v>213</v>
      </c>
      <c r="C37" s="106">
        <v>7178568.9896243056</v>
      </c>
      <c r="D37" s="106">
        <v>7547449.2478256598</v>
      </c>
      <c r="E37" s="182">
        <f t="shared" si="0"/>
        <v>5.1386322083763787</v>
      </c>
      <c r="F37" s="161">
        <f t="shared" si="1"/>
        <v>1.1993545254792488</v>
      </c>
      <c r="H37" s="260"/>
    </row>
    <row r="38" spans="1:8" x14ac:dyDescent="0.25">
      <c r="A38" s="180" t="s">
        <v>214</v>
      </c>
      <c r="B38" s="106" t="s">
        <v>215</v>
      </c>
      <c r="C38" s="106">
        <v>4596920.8985297484</v>
      </c>
      <c r="D38" s="106">
        <v>4577203.7809221558</v>
      </c>
      <c r="E38" s="182">
        <f t="shared" si="0"/>
        <v>-0.42892009766578099</v>
      </c>
      <c r="F38" s="161">
        <f t="shared" si="1"/>
        <v>0.72735700346328769</v>
      </c>
      <c r="H38" s="260"/>
    </row>
    <row r="39" spans="1:8" x14ac:dyDescent="0.25">
      <c r="A39" s="180" t="s">
        <v>217</v>
      </c>
      <c r="B39" s="106" t="s">
        <v>218</v>
      </c>
      <c r="C39" s="106">
        <v>1619555.2168523541</v>
      </c>
      <c r="D39" s="106">
        <v>1841703.4131100487</v>
      </c>
      <c r="E39" s="182">
        <f t="shared" si="0"/>
        <v>13.716617621067911</v>
      </c>
      <c r="F39" s="161">
        <f t="shared" si="1"/>
        <v>0.29266249438384279</v>
      </c>
      <c r="H39" s="260"/>
    </row>
    <row r="40" spans="1:8" x14ac:dyDescent="0.25">
      <c r="A40" s="180" t="s">
        <v>338</v>
      </c>
      <c r="B40" s="106" t="s">
        <v>339</v>
      </c>
      <c r="C40" s="106">
        <v>745172.00372766121</v>
      </c>
      <c r="D40" s="106">
        <v>372806.28763776593</v>
      </c>
      <c r="E40" s="182">
        <f t="shared" si="0"/>
        <v>-49.970438264879334</v>
      </c>
      <c r="F40" s="161">
        <f t="shared" si="1"/>
        <v>5.9242121877704002E-2</v>
      </c>
      <c r="H40" s="260"/>
    </row>
    <row r="41" spans="1:8" x14ac:dyDescent="0.25">
      <c r="A41" s="180" t="s">
        <v>219</v>
      </c>
      <c r="B41" s="106" t="s">
        <v>220</v>
      </c>
      <c r="C41" s="106">
        <v>163551.26068371569</v>
      </c>
      <c r="D41" s="106">
        <v>229087.08481874142</v>
      </c>
      <c r="E41" s="182">
        <f t="shared" si="0"/>
        <v>40.070509919065955</v>
      </c>
      <c r="F41" s="161">
        <f t="shared" si="1"/>
        <v>3.6403905860693336E-2</v>
      </c>
      <c r="H41" s="260"/>
    </row>
    <row r="42" spans="1:8" x14ac:dyDescent="0.25">
      <c r="A42" s="180" t="s">
        <v>221</v>
      </c>
      <c r="B42" s="106" t="s">
        <v>222</v>
      </c>
      <c r="C42" s="106">
        <v>5759311.9588495344</v>
      </c>
      <c r="D42" s="106">
        <v>6663128.826073301</v>
      </c>
      <c r="E42" s="182">
        <f t="shared" si="0"/>
        <v>15.693139626427026</v>
      </c>
      <c r="F42" s="161">
        <f t="shared" si="1"/>
        <v>1.0588284132820769</v>
      </c>
      <c r="H42" s="260"/>
    </row>
    <row r="43" spans="1:8" x14ac:dyDescent="0.25">
      <c r="A43" s="180" t="s">
        <v>223</v>
      </c>
      <c r="B43" s="106" t="s">
        <v>224</v>
      </c>
      <c r="C43" s="106">
        <v>23791855.281032149</v>
      </c>
      <c r="D43" s="106">
        <v>24473218.153278332</v>
      </c>
      <c r="E43" s="182">
        <f t="shared" si="0"/>
        <v>2.8638492635309376</v>
      </c>
      <c r="F43" s="161">
        <f t="shared" si="1"/>
        <v>3.8890046135297021</v>
      </c>
      <c r="H43" s="260"/>
    </row>
    <row r="44" spans="1:8" x14ac:dyDescent="0.25">
      <c r="A44" s="180" t="s">
        <v>225</v>
      </c>
      <c r="B44" s="106" t="s">
        <v>54</v>
      </c>
      <c r="C44" s="106">
        <v>8063079.0147009892</v>
      </c>
      <c r="D44" s="106">
        <v>8763109.0207592435</v>
      </c>
      <c r="E44" s="182">
        <f t="shared" si="0"/>
        <v>8.6819192120271396</v>
      </c>
      <c r="F44" s="161">
        <f t="shared" si="1"/>
        <v>1.3925333071094805</v>
      </c>
      <c r="H44" s="260"/>
    </row>
    <row r="45" spans="1:8" x14ac:dyDescent="0.25">
      <c r="A45" s="180" t="s">
        <v>226</v>
      </c>
      <c r="B45" s="106" t="s">
        <v>227</v>
      </c>
      <c r="C45" s="106">
        <v>40261.250128662141</v>
      </c>
      <c r="D45" s="106">
        <v>40751.437974742927</v>
      </c>
      <c r="E45" s="182">
        <f t="shared" si="0"/>
        <v>1.2175176988153709</v>
      </c>
      <c r="F45" s="161">
        <f t="shared" si="1"/>
        <v>6.4757535890520015E-3</v>
      </c>
      <c r="H45" s="260"/>
    </row>
    <row r="46" spans="1:8" x14ac:dyDescent="0.25">
      <c r="A46" s="180" t="s">
        <v>228</v>
      </c>
      <c r="B46" s="106" t="s">
        <v>229</v>
      </c>
      <c r="C46" s="106">
        <v>270721.72914631537</v>
      </c>
      <c r="D46" s="106">
        <v>310175.24051140627</v>
      </c>
      <c r="E46" s="182">
        <f t="shared" si="0"/>
        <v>14.573455736080817</v>
      </c>
      <c r="F46" s="161">
        <f t="shared" si="1"/>
        <v>4.9289510427134267E-2</v>
      </c>
      <c r="H46" s="260"/>
    </row>
    <row r="47" spans="1:8" x14ac:dyDescent="0.25">
      <c r="A47" s="180" t="s">
        <v>230</v>
      </c>
      <c r="B47" s="106" t="s">
        <v>231</v>
      </c>
      <c r="C47" s="106">
        <v>1586128.0901722335</v>
      </c>
      <c r="D47" s="106">
        <v>1424387.6170262739</v>
      </c>
      <c r="E47" s="182">
        <f t="shared" si="0"/>
        <v>-10.197188622288166</v>
      </c>
      <c r="F47" s="161">
        <f t="shared" si="1"/>
        <v>0.22634742923368728</v>
      </c>
      <c r="H47" s="260"/>
    </row>
    <row r="48" spans="1:8" x14ac:dyDescent="0.25">
      <c r="A48" s="180" t="s">
        <v>340</v>
      </c>
      <c r="B48" s="106" t="s">
        <v>341</v>
      </c>
      <c r="C48" s="106">
        <v>1289.8091804885867</v>
      </c>
      <c r="D48" s="106">
        <v>2157.6119350509639</v>
      </c>
      <c r="E48" s="182">
        <f t="shared" si="0"/>
        <v>67.281483779922326</v>
      </c>
      <c r="F48" s="161">
        <f t="shared" si="1"/>
        <v>3.4286307248464291E-4</v>
      </c>
      <c r="H48" s="260"/>
    </row>
    <row r="49" spans="1:8" x14ac:dyDescent="0.25">
      <c r="A49" s="180" t="s">
        <v>232</v>
      </c>
      <c r="B49" s="106" t="s">
        <v>233</v>
      </c>
      <c r="C49" s="106">
        <v>2103.6674214515697</v>
      </c>
      <c r="D49" s="106">
        <v>1535.4529015274047</v>
      </c>
      <c r="E49" s="182">
        <f t="shared" si="0"/>
        <v>-27.010663098641629</v>
      </c>
      <c r="F49" s="161">
        <f t="shared" si="1"/>
        <v>2.4399665710076398E-4</v>
      </c>
      <c r="H49" s="260"/>
    </row>
    <row r="50" spans="1:8" x14ac:dyDescent="0.25">
      <c r="A50" s="180" t="s">
        <v>342</v>
      </c>
      <c r="B50" s="106" t="s">
        <v>343</v>
      </c>
      <c r="C50" s="106">
        <v>19732.781883666994</v>
      </c>
      <c r="D50" s="106">
        <v>14539.797619628904</v>
      </c>
      <c r="E50" s="182">
        <f t="shared" si="0"/>
        <v>-26.316534053094514</v>
      </c>
      <c r="F50" s="161">
        <f t="shared" si="1"/>
        <v>2.3104987528969668E-3</v>
      </c>
      <c r="H50" s="260"/>
    </row>
    <row r="51" spans="1:8" x14ac:dyDescent="0.25">
      <c r="A51" s="180" t="s">
        <v>234</v>
      </c>
      <c r="B51" s="106" t="s">
        <v>235</v>
      </c>
      <c r="C51" s="106">
        <v>7292533.7184211621</v>
      </c>
      <c r="D51" s="106">
        <v>7646019.8907717746</v>
      </c>
      <c r="E51" s="182">
        <f t="shared" si="0"/>
        <v>4.8472339792916586</v>
      </c>
      <c r="F51" s="161">
        <f t="shared" si="1"/>
        <v>1.2150182474619944</v>
      </c>
      <c r="H51" s="260"/>
    </row>
    <row r="52" spans="1:8" x14ac:dyDescent="0.25">
      <c r="A52" s="180" t="s">
        <v>236</v>
      </c>
      <c r="B52" s="106" t="s">
        <v>237</v>
      </c>
      <c r="C52" s="106">
        <v>841367.82844201545</v>
      </c>
      <c r="D52" s="106">
        <v>826405.82696697663</v>
      </c>
      <c r="E52" s="182">
        <f t="shared" si="0"/>
        <v>-1.7782949346594705</v>
      </c>
      <c r="F52" s="161">
        <f t="shared" si="1"/>
        <v>0.13132298554254013</v>
      </c>
      <c r="H52" s="260"/>
    </row>
    <row r="53" spans="1:8" x14ac:dyDescent="0.25">
      <c r="A53" s="180" t="s">
        <v>331</v>
      </c>
      <c r="B53" s="106" t="s">
        <v>332</v>
      </c>
      <c r="C53" s="106">
        <v>88456.857883178775</v>
      </c>
      <c r="D53" s="106">
        <v>91895.974395450583</v>
      </c>
      <c r="E53" s="182">
        <f t="shared" si="0"/>
        <v>3.8879026392885265</v>
      </c>
      <c r="F53" s="161">
        <f t="shared" si="1"/>
        <v>1.4603059808088258E-2</v>
      </c>
      <c r="H53" s="260"/>
    </row>
    <row r="54" spans="1:8" x14ac:dyDescent="0.25">
      <c r="A54" s="180" t="s">
        <v>238</v>
      </c>
      <c r="B54" s="106" t="s">
        <v>239</v>
      </c>
      <c r="C54" s="106">
        <v>122890.26871475787</v>
      </c>
      <c r="D54" s="106">
        <v>168558.03011047357</v>
      </c>
      <c r="E54" s="182">
        <f t="shared" si="0"/>
        <v>37.161413896584207</v>
      </c>
      <c r="F54" s="161">
        <f t="shared" si="1"/>
        <v>2.6785319063537177E-2</v>
      </c>
      <c r="H54" s="260"/>
    </row>
    <row r="55" spans="1:8" x14ac:dyDescent="0.25">
      <c r="A55" s="180" t="s">
        <v>240</v>
      </c>
      <c r="B55" s="106" t="s">
        <v>241</v>
      </c>
      <c r="C55" s="106">
        <v>3982634.2852835958</v>
      </c>
      <c r="D55" s="106">
        <v>4789310.6647643773</v>
      </c>
      <c r="E55" s="182">
        <f t="shared" si="0"/>
        <v>20.254844449603766</v>
      </c>
      <c r="F55" s="161">
        <f t="shared" si="1"/>
        <v>0.76106260951221294</v>
      </c>
      <c r="H55" s="260"/>
    </row>
    <row r="56" spans="1:8" x14ac:dyDescent="0.25">
      <c r="A56" s="180" t="s">
        <v>242</v>
      </c>
      <c r="B56" s="106" t="s">
        <v>243</v>
      </c>
      <c r="C56" s="106">
        <v>1608325.5133738376</v>
      </c>
      <c r="D56" s="106">
        <v>2845324.8375372086</v>
      </c>
      <c r="E56" s="182">
        <f t="shared" si="0"/>
        <v>76.91224903648245</v>
      </c>
      <c r="F56" s="161">
        <f t="shared" si="1"/>
        <v>0.45214656081879318</v>
      </c>
      <c r="H56" s="260"/>
    </row>
    <row r="57" spans="1:8" x14ac:dyDescent="0.25">
      <c r="A57" s="180" t="s">
        <v>244</v>
      </c>
      <c r="B57" s="106" t="s">
        <v>245</v>
      </c>
      <c r="C57" s="106">
        <v>1395112.8645214236</v>
      </c>
      <c r="D57" s="106">
        <v>1305978.269727746</v>
      </c>
      <c r="E57" s="182">
        <f t="shared" si="0"/>
        <v>-6.3890597714654547</v>
      </c>
      <c r="F57" s="161">
        <f t="shared" si="1"/>
        <v>0.20753116669539376</v>
      </c>
      <c r="H57" s="260"/>
    </row>
    <row r="58" spans="1:8" x14ac:dyDescent="0.25">
      <c r="A58" s="180" t="s">
        <v>246</v>
      </c>
      <c r="B58" s="106" t="s">
        <v>247</v>
      </c>
      <c r="C58" s="106">
        <v>6516431.3756818445</v>
      </c>
      <c r="D58" s="106">
        <v>7169239.7048272006</v>
      </c>
      <c r="E58" s="182">
        <f t="shared" si="0"/>
        <v>10.017880823260413</v>
      </c>
      <c r="F58" s="161">
        <f t="shared" si="1"/>
        <v>1.1392537799054616</v>
      </c>
      <c r="H58" s="260"/>
    </row>
    <row r="59" spans="1:8" x14ac:dyDescent="0.25">
      <c r="A59" s="180" t="s">
        <v>248</v>
      </c>
      <c r="B59" s="106" t="s">
        <v>249</v>
      </c>
      <c r="C59" s="106">
        <v>647694.1739143763</v>
      </c>
      <c r="D59" s="106">
        <v>716642.6192640902</v>
      </c>
      <c r="E59" s="182">
        <f t="shared" si="0"/>
        <v>10.645216234232919</v>
      </c>
      <c r="F59" s="161">
        <f t="shared" si="1"/>
        <v>0.11388066886482268</v>
      </c>
      <c r="H59" s="260"/>
    </row>
    <row r="60" spans="1:8" x14ac:dyDescent="0.25">
      <c r="A60" s="180" t="s">
        <v>250</v>
      </c>
      <c r="B60" s="106" t="s">
        <v>251</v>
      </c>
      <c r="C60" s="106">
        <v>164640.87460314183</v>
      </c>
      <c r="D60" s="106">
        <v>192956.82908091319</v>
      </c>
      <c r="E60" s="182">
        <f t="shared" si="0"/>
        <v>17.198617625195126</v>
      </c>
      <c r="F60" s="161">
        <f t="shared" si="1"/>
        <v>3.0662497829579954E-2</v>
      </c>
      <c r="H60" s="260"/>
    </row>
    <row r="61" spans="1:8" x14ac:dyDescent="0.25">
      <c r="A61" s="180" t="s">
        <v>307</v>
      </c>
      <c r="B61" s="106" t="s">
        <v>308</v>
      </c>
      <c r="C61" s="106">
        <v>381342.86493148038</v>
      </c>
      <c r="D61" s="106">
        <v>367364.88070068543</v>
      </c>
      <c r="E61" s="182">
        <f t="shared" si="0"/>
        <v>-3.6654636853652676</v>
      </c>
      <c r="F61" s="161">
        <f t="shared" si="1"/>
        <v>5.8377435568373499E-2</v>
      </c>
      <c r="H61" s="260"/>
    </row>
    <row r="62" spans="1:8" x14ac:dyDescent="0.25">
      <c r="A62" s="180" t="s">
        <v>309</v>
      </c>
      <c r="B62" s="106" t="s">
        <v>310</v>
      </c>
      <c r="C62" s="106">
        <v>469204.23466714518</v>
      </c>
      <c r="D62" s="106">
        <v>435603.09047724708</v>
      </c>
      <c r="E62" s="182">
        <f t="shared" si="0"/>
        <v>-7.1613045465659155</v>
      </c>
      <c r="F62" s="161">
        <f t="shared" si="1"/>
        <v>6.9221073335093058E-2</v>
      </c>
      <c r="H62" s="260"/>
    </row>
    <row r="63" spans="1:8" x14ac:dyDescent="0.25">
      <c r="A63" s="180" t="s">
        <v>311</v>
      </c>
      <c r="B63" s="106" t="s">
        <v>312</v>
      </c>
      <c r="C63" s="106">
        <v>729323.33055279916</v>
      </c>
      <c r="D63" s="106">
        <v>780328.85392524546</v>
      </c>
      <c r="E63" s="182">
        <f t="shared" si="0"/>
        <v>6.9935406198765122</v>
      </c>
      <c r="F63" s="161">
        <f t="shared" si="1"/>
        <v>0.12400095867976843</v>
      </c>
      <c r="H63" s="260"/>
    </row>
    <row r="64" spans="1:8" x14ac:dyDescent="0.25">
      <c r="A64" s="180" t="s">
        <v>252</v>
      </c>
      <c r="B64" s="106" t="s">
        <v>253</v>
      </c>
      <c r="C64" s="106">
        <v>673742.52489957912</v>
      </c>
      <c r="D64" s="106">
        <v>900075.17934896483</v>
      </c>
      <c r="E64" s="182">
        <f t="shared" si="0"/>
        <v>33.593345541476737</v>
      </c>
      <c r="F64" s="161">
        <f t="shared" si="1"/>
        <v>0.14302967852810972</v>
      </c>
      <c r="H64" s="260"/>
    </row>
    <row r="65" spans="1:8" x14ac:dyDescent="0.25">
      <c r="A65" s="180" t="s">
        <v>254</v>
      </c>
      <c r="B65" s="106" t="s">
        <v>255</v>
      </c>
      <c r="C65" s="106">
        <v>5299618.3570452118</v>
      </c>
      <c r="D65" s="106">
        <v>5791246.2859296324</v>
      </c>
      <c r="E65" s="182">
        <f t="shared" si="0"/>
        <v>9.2766666533800475</v>
      </c>
      <c r="F65" s="161">
        <f t="shared" si="1"/>
        <v>0.92027878732614155</v>
      </c>
      <c r="H65" s="260"/>
    </row>
    <row r="66" spans="1:8" x14ac:dyDescent="0.25">
      <c r="A66" s="180" t="s">
        <v>256</v>
      </c>
      <c r="B66" s="106" t="s">
        <v>257</v>
      </c>
      <c r="C66" s="106">
        <v>805556.14927175327</v>
      </c>
      <c r="D66" s="106">
        <v>792464.28228823759</v>
      </c>
      <c r="E66" s="182">
        <f t="shared" si="0"/>
        <v>-1.6251960828988956</v>
      </c>
      <c r="F66" s="161">
        <f t="shared" si="1"/>
        <v>0.12592938250189309</v>
      </c>
      <c r="H66" s="260"/>
    </row>
    <row r="67" spans="1:8" x14ac:dyDescent="0.25">
      <c r="A67" s="180" t="s">
        <v>258</v>
      </c>
      <c r="B67" s="106" t="s">
        <v>259</v>
      </c>
      <c r="C67" s="106">
        <v>556936.29554494075</v>
      </c>
      <c r="D67" s="106">
        <v>560314.61460249673</v>
      </c>
      <c r="E67" s="182">
        <f t="shared" si="0"/>
        <v>0.606589853198642</v>
      </c>
      <c r="F67" s="161">
        <f t="shared" si="1"/>
        <v>8.9038805913039601E-2</v>
      </c>
      <c r="H67" s="260"/>
    </row>
    <row r="68" spans="1:8" x14ac:dyDescent="0.25">
      <c r="A68" s="180" t="s">
        <v>260</v>
      </c>
      <c r="B68" s="106" t="s">
        <v>261</v>
      </c>
      <c r="C68" s="106">
        <v>311028.18622380367</v>
      </c>
      <c r="D68" s="106">
        <v>419678.23618114629</v>
      </c>
      <c r="E68" s="182">
        <f t="shared" si="0"/>
        <v>34.932541412552979</v>
      </c>
      <c r="F68" s="161">
        <f t="shared" si="1"/>
        <v>6.6690477177307902E-2</v>
      </c>
      <c r="H68" s="260"/>
    </row>
    <row r="69" spans="1:8" x14ac:dyDescent="0.25">
      <c r="A69" s="180" t="s">
        <v>333</v>
      </c>
      <c r="B69" s="106" t="s">
        <v>334</v>
      </c>
      <c r="C69" s="106">
        <v>9605.3610432777496</v>
      </c>
      <c r="D69" s="106">
        <v>17886.60584504604</v>
      </c>
      <c r="E69" s="182">
        <f t="shared" si="0"/>
        <v>86.214820707482573</v>
      </c>
      <c r="F69" s="161">
        <f t="shared" si="1"/>
        <v>2.8423353322845801E-3</v>
      </c>
      <c r="H69" s="260"/>
    </row>
    <row r="70" spans="1:8" x14ac:dyDescent="0.25">
      <c r="A70" s="180" t="s">
        <v>262</v>
      </c>
      <c r="B70" s="106" t="s">
        <v>263</v>
      </c>
      <c r="C70" s="106">
        <v>5958.5067736854562</v>
      </c>
      <c r="D70" s="106">
        <v>4159.220032493592</v>
      </c>
      <c r="E70" s="182">
        <f t="shared" si="0"/>
        <v>-30.196940433768589</v>
      </c>
      <c r="F70" s="161">
        <f t="shared" si="1"/>
        <v>6.6093579494717869E-4</v>
      </c>
      <c r="H70" s="260"/>
    </row>
    <row r="71" spans="1:8" x14ac:dyDescent="0.25">
      <c r="A71" s="180" t="s">
        <v>264</v>
      </c>
      <c r="B71" s="106" t="s">
        <v>265</v>
      </c>
      <c r="C71" s="106">
        <v>2651405.9410548662</v>
      </c>
      <c r="D71" s="106">
        <v>1947913.8296246124</v>
      </c>
      <c r="E71" s="182">
        <f t="shared" ref="E71:E100" si="2">D71/C71*100-100</f>
        <v>-26.53279531954162</v>
      </c>
      <c r="F71" s="161">
        <f t="shared" ref="F71:F100" si="3">D71/D$100*100</f>
        <v>0.30954024201977098</v>
      </c>
      <c r="H71" s="260"/>
    </row>
    <row r="72" spans="1:8" x14ac:dyDescent="0.25">
      <c r="A72" s="180" t="s">
        <v>266</v>
      </c>
      <c r="B72" s="106" t="s">
        <v>267</v>
      </c>
      <c r="C72" s="106">
        <v>3862306.0875458838</v>
      </c>
      <c r="D72" s="106">
        <v>3051778.1525647077</v>
      </c>
      <c r="E72" s="182">
        <f t="shared" si="2"/>
        <v>-20.98559556413062</v>
      </c>
      <c r="F72" s="161">
        <f t="shared" si="3"/>
        <v>0.4849537662133519</v>
      </c>
      <c r="H72" s="260"/>
    </row>
    <row r="73" spans="1:8" x14ac:dyDescent="0.25">
      <c r="A73" s="180" t="s">
        <v>268</v>
      </c>
      <c r="B73" s="106" t="s">
        <v>269</v>
      </c>
      <c r="C73" s="106">
        <v>4029833.640172658</v>
      </c>
      <c r="D73" s="106">
        <v>4751914.2076856047</v>
      </c>
      <c r="E73" s="182">
        <f t="shared" si="2"/>
        <v>17.918371624939084</v>
      </c>
      <c r="F73" s="161">
        <f t="shared" si="3"/>
        <v>0.75511999121011075</v>
      </c>
      <c r="H73" s="260"/>
    </row>
    <row r="74" spans="1:8" x14ac:dyDescent="0.25">
      <c r="A74" s="180" t="s">
        <v>270</v>
      </c>
      <c r="B74" s="106" t="s">
        <v>271</v>
      </c>
      <c r="C74" s="106">
        <v>2647954.6397262439</v>
      </c>
      <c r="D74" s="106">
        <v>1033782.627894427</v>
      </c>
      <c r="E74" s="182">
        <f t="shared" si="2"/>
        <v>-60.959201778422326</v>
      </c>
      <c r="F74" s="161">
        <f t="shared" si="3"/>
        <v>0.16427694078025173</v>
      </c>
      <c r="H74" s="260"/>
    </row>
    <row r="75" spans="1:8" x14ac:dyDescent="0.25">
      <c r="A75" s="180" t="s">
        <v>272</v>
      </c>
      <c r="B75" s="106" t="s">
        <v>273</v>
      </c>
      <c r="C75" s="106">
        <v>69554675.769734785</v>
      </c>
      <c r="D75" s="106">
        <v>61998550.328468755</v>
      </c>
      <c r="E75" s="182">
        <f t="shared" si="2"/>
        <v>-10.86357654269149</v>
      </c>
      <c r="F75" s="161">
        <f t="shared" si="3"/>
        <v>9.8521022756163337</v>
      </c>
      <c r="H75" s="260"/>
    </row>
    <row r="76" spans="1:8" x14ac:dyDescent="0.25">
      <c r="A76" s="180" t="s">
        <v>274</v>
      </c>
      <c r="B76" s="106" t="s">
        <v>275</v>
      </c>
      <c r="C76" s="106">
        <v>9346982.6436644197</v>
      </c>
      <c r="D76" s="106">
        <v>9948716.3857285697</v>
      </c>
      <c r="E76" s="182">
        <f t="shared" si="2"/>
        <v>6.4377325282829929</v>
      </c>
      <c r="F76" s="161">
        <f t="shared" si="3"/>
        <v>1.5809365029344995</v>
      </c>
      <c r="H76" s="260"/>
    </row>
    <row r="77" spans="1:8" x14ac:dyDescent="0.25">
      <c r="A77" s="180" t="s">
        <v>276</v>
      </c>
      <c r="B77" s="106" t="s">
        <v>32</v>
      </c>
      <c r="C77" s="106">
        <v>3187509.3138883179</v>
      </c>
      <c r="D77" s="106">
        <v>5498681.143498064</v>
      </c>
      <c r="E77" s="182">
        <f t="shared" si="2"/>
        <v>72.507139651003513</v>
      </c>
      <c r="F77" s="161">
        <f t="shared" si="3"/>
        <v>0.87378767277192704</v>
      </c>
      <c r="H77" s="260"/>
    </row>
    <row r="78" spans="1:8" x14ac:dyDescent="0.25">
      <c r="A78" s="180" t="s">
        <v>313</v>
      </c>
      <c r="B78" s="106" t="s">
        <v>314</v>
      </c>
      <c r="C78" s="106">
        <v>14597.865177368163</v>
      </c>
      <c r="D78" s="106">
        <v>16399.305062744141</v>
      </c>
      <c r="E78" s="182">
        <f t="shared" si="2"/>
        <v>12.340433779103833</v>
      </c>
      <c r="F78" s="161">
        <f t="shared" si="3"/>
        <v>2.6059904606027333E-3</v>
      </c>
      <c r="H78" s="260"/>
    </row>
    <row r="79" spans="1:8" x14ac:dyDescent="0.25">
      <c r="A79" s="180" t="s">
        <v>277</v>
      </c>
      <c r="B79" s="106" t="s">
        <v>53</v>
      </c>
      <c r="C79" s="106">
        <v>6017104.1790137496</v>
      </c>
      <c r="D79" s="106">
        <v>7529202.4130281955</v>
      </c>
      <c r="E79" s="182">
        <f t="shared" si="2"/>
        <v>25.129999232658975</v>
      </c>
      <c r="F79" s="161">
        <f t="shared" si="3"/>
        <v>1.1964549466717047</v>
      </c>
      <c r="H79" s="260"/>
    </row>
    <row r="80" spans="1:8" x14ac:dyDescent="0.25">
      <c r="A80" s="180" t="s">
        <v>278</v>
      </c>
      <c r="B80" s="106" t="s">
        <v>279</v>
      </c>
      <c r="C80" s="106">
        <v>41338.526444557225</v>
      </c>
      <c r="D80" s="106">
        <v>56464.928546539304</v>
      </c>
      <c r="E80" s="182">
        <f t="shared" si="2"/>
        <v>36.591536764788742</v>
      </c>
      <c r="F80" s="161">
        <f t="shared" si="3"/>
        <v>8.9727622352232684E-3</v>
      </c>
      <c r="H80" s="260"/>
    </row>
    <row r="81" spans="1:8" x14ac:dyDescent="0.25">
      <c r="A81" s="180" t="s">
        <v>280</v>
      </c>
      <c r="B81" s="106" t="s">
        <v>58</v>
      </c>
      <c r="C81" s="106">
        <v>2552456.6456930432</v>
      </c>
      <c r="D81" s="106">
        <v>2633360.2032816275</v>
      </c>
      <c r="E81" s="182">
        <f t="shared" si="2"/>
        <v>3.1696349368009322</v>
      </c>
      <c r="F81" s="161">
        <f t="shared" si="3"/>
        <v>0.41846355945124858</v>
      </c>
      <c r="H81" s="260"/>
    </row>
    <row r="82" spans="1:8" x14ac:dyDescent="0.25">
      <c r="A82" s="180" t="s">
        <v>344</v>
      </c>
      <c r="B82" s="106" t="s">
        <v>345</v>
      </c>
      <c r="C82" s="106">
        <v>53267.946818389813</v>
      </c>
      <c r="D82" s="106">
        <v>101235.16823089602</v>
      </c>
      <c r="E82" s="182">
        <f t="shared" si="2"/>
        <v>90.048939892585395</v>
      </c>
      <c r="F82" s="161">
        <f t="shared" si="3"/>
        <v>1.6087137941385578E-2</v>
      </c>
      <c r="H82" s="260"/>
    </row>
    <row r="83" spans="1:8" x14ac:dyDescent="0.25">
      <c r="A83" s="180" t="s">
        <v>346</v>
      </c>
      <c r="B83" s="106" t="s">
        <v>347</v>
      </c>
      <c r="C83" s="106">
        <v>25043.98131188202</v>
      </c>
      <c r="D83" s="106">
        <v>23437.270302772515</v>
      </c>
      <c r="E83" s="182">
        <f t="shared" si="2"/>
        <v>-6.4155574511118516</v>
      </c>
      <c r="F83" s="161">
        <f t="shared" si="3"/>
        <v>3.7243836002751125E-3</v>
      </c>
      <c r="H83" s="260"/>
    </row>
    <row r="84" spans="1:8" x14ac:dyDescent="0.25">
      <c r="A84" s="180" t="s">
        <v>281</v>
      </c>
      <c r="B84" s="106" t="s">
        <v>282</v>
      </c>
      <c r="C84" s="106">
        <v>836133.30526751641</v>
      </c>
      <c r="D84" s="106">
        <v>1012909.140895289</v>
      </c>
      <c r="E84" s="182">
        <f t="shared" si="2"/>
        <v>21.142063653500117</v>
      </c>
      <c r="F84" s="161">
        <f t="shared" si="3"/>
        <v>0.16095996437234006</v>
      </c>
      <c r="H84" s="260"/>
    </row>
    <row r="85" spans="1:8" x14ac:dyDescent="0.25">
      <c r="A85" s="180" t="s">
        <v>283</v>
      </c>
      <c r="B85" s="106" t="s">
        <v>284</v>
      </c>
      <c r="C85" s="106">
        <v>1876599.5567410563</v>
      </c>
      <c r="D85" s="106">
        <v>2087742.6877093979</v>
      </c>
      <c r="E85" s="182">
        <f t="shared" si="2"/>
        <v>11.251368477088278</v>
      </c>
      <c r="F85" s="161">
        <f t="shared" si="3"/>
        <v>0.33176024883662997</v>
      </c>
      <c r="H85" s="260"/>
    </row>
    <row r="86" spans="1:8" x14ac:dyDescent="0.25">
      <c r="A86" s="180" t="s">
        <v>285</v>
      </c>
      <c r="B86" s="106" t="s">
        <v>286</v>
      </c>
      <c r="C86" s="106">
        <v>32438980.49796376</v>
      </c>
      <c r="D86" s="106">
        <v>40158208.663324885</v>
      </c>
      <c r="E86" s="182">
        <f t="shared" si="2"/>
        <v>23.796149098599656</v>
      </c>
      <c r="F86" s="161">
        <f t="shared" si="3"/>
        <v>6.3814843550454086</v>
      </c>
      <c r="H86" s="260"/>
    </row>
    <row r="87" spans="1:8" x14ac:dyDescent="0.25">
      <c r="A87" s="180" t="s">
        <v>287</v>
      </c>
      <c r="B87" s="106" t="s">
        <v>288</v>
      </c>
      <c r="C87" s="106">
        <v>25587694.79653471</v>
      </c>
      <c r="D87" s="106">
        <v>25453791.52798304</v>
      </c>
      <c r="E87" s="182">
        <f t="shared" si="2"/>
        <v>-0.52331118381873409</v>
      </c>
      <c r="F87" s="161">
        <f t="shared" si="3"/>
        <v>4.0448261468583775</v>
      </c>
      <c r="H87" s="260"/>
    </row>
    <row r="88" spans="1:8" x14ac:dyDescent="0.25">
      <c r="A88" s="180" t="s">
        <v>348</v>
      </c>
      <c r="B88" s="106" t="s">
        <v>349</v>
      </c>
      <c r="C88" s="106">
        <v>12455.91175146485</v>
      </c>
      <c r="D88" s="106">
        <v>2737.5069317703201</v>
      </c>
      <c r="E88" s="182">
        <f t="shared" si="2"/>
        <v>-78.022428334494407</v>
      </c>
      <c r="F88" s="161">
        <f t="shared" si="3"/>
        <v>4.3501336933075949E-4</v>
      </c>
      <c r="H88" s="260"/>
    </row>
    <row r="89" spans="1:8" x14ac:dyDescent="0.25">
      <c r="A89" s="180" t="s">
        <v>289</v>
      </c>
      <c r="B89" s="106" t="s">
        <v>290</v>
      </c>
      <c r="C89" s="106">
        <v>32607569.603302971</v>
      </c>
      <c r="D89" s="106">
        <v>43756702.259071305</v>
      </c>
      <c r="E89" s="182">
        <f t="shared" si="2"/>
        <v>34.191854196453164</v>
      </c>
      <c r="F89" s="161">
        <f t="shared" si="3"/>
        <v>6.9533159020028021</v>
      </c>
      <c r="H89" s="260"/>
    </row>
    <row r="90" spans="1:8" x14ac:dyDescent="0.25">
      <c r="A90" s="180" t="s">
        <v>315</v>
      </c>
      <c r="B90" s="106" t="s">
        <v>316</v>
      </c>
      <c r="C90" s="106">
        <v>38832.059228424085</v>
      </c>
      <c r="D90" s="106">
        <v>109557.48429432584</v>
      </c>
      <c r="E90" s="182">
        <f t="shared" si="2"/>
        <v>182.13153376664746</v>
      </c>
      <c r="F90" s="161">
        <f t="shared" si="3"/>
        <v>1.7409625460731104E-2</v>
      </c>
      <c r="H90" s="260"/>
    </row>
    <row r="91" spans="1:8" x14ac:dyDescent="0.25">
      <c r="A91" s="180" t="s">
        <v>350</v>
      </c>
      <c r="B91" s="106" t="s">
        <v>351</v>
      </c>
      <c r="C91" s="106">
        <v>2828.7330776367189</v>
      </c>
      <c r="D91" s="106">
        <v>7832.9149451293943</v>
      </c>
      <c r="E91" s="182">
        <f t="shared" si="2"/>
        <v>176.90541066085484</v>
      </c>
      <c r="F91" s="161">
        <f t="shared" si="3"/>
        <v>1.2447174772114461E-3</v>
      </c>
      <c r="H91" s="260"/>
    </row>
    <row r="92" spans="1:8" x14ac:dyDescent="0.25">
      <c r="A92" s="180" t="s">
        <v>291</v>
      </c>
      <c r="B92" s="106" t="s">
        <v>292</v>
      </c>
      <c r="C92" s="106">
        <v>3629006.1490349104</v>
      </c>
      <c r="D92" s="106">
        <v>4213449.7912458265</v>
      </c>
      <c r="E92" s="182">
        <f t="shared" si="2"/>
        <v>16.104785117719956</v>
      </c>
      <c r="F92" s="161">
        <f t="shared" si="3"/>
        <v>0.66955336949978372</v>
      </c>
      <c r="H92" s="260"/>
    </row>
    <row r="93" spans="1:8" x14ac:dyDescent="0.25">
      <c r="A93" s="180" t="s">
        <v>335</v>
      </c>
      <c r="B93" s="106" t="s">
        <v>336</v>
      </c>
      <c r="C93" s="106">
        <v>101297.60868750185</v>
      </c>
      <c r="D93" s="106">
        <v>130286.71733243186</v>
      </c>
      <c r="E93" s="182">
        <f t="shared" si="2"/>
        <v>28.617762078036776</v>
      </c>
      <c r="F93" s="161">
        <f t="shared" si="3"/>
        <v>2.0703678674951629E-2</v>
      </c>
      <c r="H93" s="260"/>
    </row>
    <row r="94" spans="1:8" x14ac:dyDescent="0.25">
      <c r="A94" s="180" t="s">
        <v>293</v>
      </c>
      <c r="B94" s="106" t="s">
        <v>294</v>
      </c>
      <c r="C94" s="106">
        <v>90204.55231772874</v>
      </c>
      <c r="D94" s="106">
        <v>77391.494777648943</v>
      </c>
      <c r="E94" s="182">
        <f t="shared" si="2"/>
        <v>-14.204446683520118</v>
      </c>
      <c r="F94" s="161">
        <f t="shared" si="3"/>
        <v>1.2298173389097958E-2</v>
      </c>
      <c r="H94" s="260"/>
    </row>
    <row r="95" spans="1:8" x14ac:dyDescent="0.25">
      <c r="A95" s="180" t="s">
        <v>317</v>
      </c>
      <c r="B95" s="106" t="s">
        <v>318</v>
      </c>
      <c r="C95" s="106">
        <v>7053.0060000000003</v>
      </c>
      <c r="D95" s="106">
        <v>360477.18104003905</v>
      </c>
      <c r="E95" s="182">
        <f t="shared" si="2"/>
        <v>5010.9722725322936</v>
      </c>
      <c r="F95" s="161">
        <f t="shared" si="3"/>
        <v>5.7282920920193783E-2</v>
      </c>
      <c r="H95" s="260"/>
    </row>
    <row r="96" spans="1:8" x14ac:dyDescent="0.25">
      <c r="A96" s="180" t="s">
        <v>295</v>
      </c>
      <c r="B96" s="106" t="s">
        <v>296</v>
      </c>
      <c r="C96" s="106">
        <v>2210734.5223201727</v>
      </c>
      <c r="D96" s="106">
        <v>2393253.5447021849</v>
      </c>
      <c r="E96" s="182">
        <f t="shared" si="2"/>
        <v>8.2560352923089795</v>
      </c>
      <c r="F96" s="161">
        <f t="shared" si="3"/>
        <v>0.38030854865102132</v>
      </c>
      <c r="H96" s="260"/>
    </row>
    <row r="97" spans="1:8" x14ac:dyDescent="0.25">
      <c r="A97" s="180" t="s">
        <v>297</v>
      </c>
      <c r="B97" s="106" t="s">
        <v>298</v>
      </c>
      <c r="C97" s="106">
        <v>434817.2080582928</v>
      </c>
      <c r="D97" s="106">
        <v>447557.81603905326</v>
      </c>
      <c r="E97" s="182">
        <f t="shared" si="2"/>
        <v>2.9301066619820517</v>
      </c>
      <c r="F97" s="161">
        <f t="shared" si="3"/>
        <v>7.1120781929694787E-2</v>
      </c>
      <c r="H97" s="260"/>
    </row>
    <row r="98" spans="1:8" x14ac:dyDescent="0.25">
      <c r="A98" s="180" t="s">
        <v>299</v>
      </c>
      <c r="B98" s="106" t="s">
        <v>300</v>
      </c>
      <c r="C98" s="106">
        <v>2834946.2753691925</v>
      </c>
      <c r="D98" s="106">
        <v>2095901.6300948309</v>
      </c>
      <c r="E98" s="182">
        <f t="shared" si="2"/>
        <v>-26.069088211490595</v>
      </c>
      <c r="F98" s="161">
        <f t="shared" si="3"/>
        <v>0.33305677487500146</v>
      </c>
      <c r="H98" s="260"/>
    </row>
    <row r="99" spans="1:8" x14ac:dyDescent="0.25">
      <c r="A99" s="180" t="s">
        <v>301</v>
      </c>
      <c r="B99" s="106" t="s">
        <v>302</v>
      </c>
      <c r="C99" s="106">
        <v>554.5736784057616</v>
      </c>
      <c r="D99" s="106">
        <v>1406.1935518341061</v>
      </c>
      <c r="E99" s="182">
        <f t="shared" si="2"/>
        <v>153.56298118520598</v>
      </c>
      <c r="F99" s="161">
        <f t="shared" si="3"/>
        <v>2.2345623596976735E-4</v>
      </c>
      <c r="H99" s="260"/>
    </row>
    <row r="100" spans="1:8" x14ac:dyDescent="0.25">
      <c r="A100" s="168"/>
      <c r="B100" s="281"/>
      <c r="C100" s="281">
        <f>SUM(C6:C99)</f>
        <v>596352680.33093143</v>
      </c>
      <c r="D100" s="168">
        <f>SUM(D6:D99)</f>
        <v>629292597.60034525</v>
      </c>
      <c r="E100" s="283">
        <f t="shared" si="2"/>
        <v>5.5235632128180612</v>
      </c>
      <c r="F100" s="277">
        <f t="shared" si="3"/>
        <v>100</v>
      </c>
      <c r="H100" s="260"/>
    </row>
    <row r="102" spans="1:8" x14ac:dyDescent="0.25">
      <c r="C102" s="242"/>
      <c r="D102" s="242"/>
    </row>
    <row r="103" spans="1:8" x14ac:dyDescent="0.25">
      <c r="C103" s="242"/>
      <c r="D103" s="242"/>
    </row>
  </sheetData>
  <mergeCells count="5">
    <mergeCell ref="A1:F1"/>
    <mergeCell ref="C4:D4"/>
    <mergeCell ref="E4:E5"/>
    <mergeCell ref="F4:F5"/>
    <mergeCell ref="A2:F2"/>
  </mergeCells>
  <conditionalFormatting sqref="A6:A99">
    <cfRule type="duplicateValues" dxfId="62" priority="3"/>
    <cfRule type="duplicateValues" dxfId="61" priority="14"/>
    <cfRule type="duplicateValues" dxfId="60" priority="18"/>
  </conditionalFormatting>
  <conditionalFormatting sqref="A95">
    <cfRule type="duplicateValues" dxfId="59" priority="13"/>
    <cfRule type="duplicateValues" dxfId="58" priority="17"/>
  </conditionalFormatting>
  <conditionalFormatting sqref="C4:C5">
    <cfRule type="top10" dxfId="57" priority="7" rank="10"/>
    <cfRule type="top10" dxfId="56" priority="11" rank="10"/>
    <cfRule type="top10" dxfId="55" priority="23" rank="10"/>
  </conditionalFormatting>
  <conditionalFormatting sqref="C5">
    <cfRule type="top10" dxfId="54" priority="4" rank="10"/>
    <cfRule type="top10" dxfId="53" priority="8" rank="10"/>
    <cfRule type="top10" dxfId="52" priority="20" rank="10"/>
  </conditionalFormatting>
  <conditionalFormatting sqref="C6:C99">
    <cfRule type="duplicateValues" dxfId="51" priority="2"/>
    <cfRule type="duplicateValues" dxfId="50" priority="12"/>
    <cfRule type="duplicateValues" dxfId="49" priority="16"/>
  </conditionalFormatting>
  <conditionalFormatting sqref="C4:D4">
    <cfRule type="top10" dxfId="48" priority="5" rank="10"/>
    <cfRule type="top10" dxfId="47" priority="6" rank="10"/>
    <cfRule type="top10" dxfId="46" priority="9" rank="10"/>
    <cfRule type="top10" dxfId="45" priority="10" rank="10"/>
    <cfRule type="top10" dxfId="44" priority="21" rank="10"/>
    <cfRule type="top10" dxfId="43" priority="22" rank="10"/>
  </conditionalFormatting>
  <conditionalFormatting sqref="D6:D99">
    <cfRule type="duplicateValues" dxfId="42" priority="1"/>
    <cfRule type="duplicateValues" dxfId="41" priority="15"/>
    <cfRule type="duplicateValues" dxfId="4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1. Composition</vt:lpstr>
      <vt:lpstr>2. Export</vt:lpstr>
      <vt:lpstr>3. Import</vt:lpstr>
      <vt:lpstr>4. partner</vt:lpstr>
      <vt:lpstr>5. X_India</vt:lpstr>
      <vt:lpstr>6. X_China</vt:lpstr>
      <vt:lpstr>7. X_Other</vt:lpstr>
      <vt:lpstr>8. M_India</vt:lpstr>
      <vt:lpstr>9.M_China </vt:lpstr>
      <vt:lpstr>10.M_Other</vt:lpstr>
      <vt:lpstr>11. X_Customs</vt:lpstr>
      <vt:lpstr>12. M_Customs</vt:lpstr>
      <vt:lpstr>Sheet1</vt:lpstr>
      <vt:lpstr>'2. Export'!Print_Area</vt:lpstr>
    </vt:vector>
  </TitlesOfParts>
  <Company>TEPC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TEPC</cp:lastModifiedBy>
  <cp:lastPrinted>2022-08-08T09:22:08Z</cp:lastPrinted>
  <dcterms:created xsi:type="dcterms:W3CDTF">2022-07-25T08:04:46Z</dcterms:created>
  <dcterms:modified xsi:type="dcterms:W3CDTF">2026-03-22T10:59:46Z</dcterms:modified>
</cp:coreProperties>
</file>